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95" windowWidth="20730" windowHeight="9405"/>
  </bookViews>
  <sheets>
    <sheet name="ВН" sheetId="2" r:id="rId1"/>
    <sheet name="Анализ Закупок" sheetId="3" r:id="rId2"/>
  </sheets>
  <calcPr calcId="144525"/>
</workbook>
</file>

<file path=xl/calcChain.xml><?xml version="1.0" encoding="utf-8"?>
<calcChain xmlns="http://schemas.openxmlformats.org/spreadsheetml/2006/main">
  <c r="AN25" i="2" l="1"/>
  <c r="AO25" i="2"/>
  <c r="AO20" i="2"/>
  <c r="AN19" i="2"/>
  <c r="AO16" i="2"/>
  <c r="AO17" i="2" s="1"/>
  <c r="AN15" i="2"/>
  <c r="AN13" i="2"/>
  <c r="AN12" i="2"/>
  <c r="AN8" i="2"/>
  <c r="AN9" i="2"/>
  <c r="AN7" i="2"/>
  <c r="AN6" i="2"/>
  <c r="L26" i="2"/>
  <c r="D26" i="2"/>
  <c r="U26" i="2"/>
  <c r="V23" i="2"/>
  <c r="V26" i="2" s="1"/>
  <c r="W26" i="2"/>
  <c r="AB23" i="2"/>
  <c r="AB26" i="2" s="1"/>
  <c r="Y26" i="2"/>
  <c r="Z23" i="2"/>
  <c r="Z26" i="2" s="1"/>
  <c r="AN10" i="2" l="1"/>
  <c r="AI26" i="2"/>
  <c r="AJ23" i="2"/>
  <c r="AJ26" i="2" s="1"/>
  <c r="AK26" i="2"/>
  <c r="AL23" i="2"/>
  <c r="AL26" i="2" s="1"/>
  <c r="Q24" i="3" l="1"/>
  <c r="R15" i="3"/>
  <c r="R16" i="3"/>
  <c r="R17" i="3"/>
  <c r="R18" i="3"/>
  <c r="R19" i="3"/>
  <c r="E20" i="3"/>
  <c r="G20" i="3"/>
  <c r="H20" i="3"/>
  <c r="I20" i="3"/>
  <c r="J20" i="3"/>
  <c r="K20" i="3"/>
  <c r="L20" i="3"/>
  <c r="M20" i="3"/>
  <c r="N20" i="3"/>
  <c r="O20" i="3"/>
  <c r="P20" i="3"/>
  <c r="C20" i="3"/>
  <c r="Q20" i="3" s="1"/>
  <c r="Q13" i="3"/>
  <c r="Q15" i="3"/>
  <c r="Q16" i="3"/>
  <c r="Q17" i="3"/>
  <c r="Q18" i="3"/>
  <c r="Q19" i="3"/>
  <c r="Q12" i="3"/>
  <c r="J25" i="3"/>
  <c r="O25" i="3"/>
  <c r="P25" i="3"/>
  <c r="M25" i="3"/>
  <c r="N25" i="3"/>
  <c r="L25" i="3"/>
  <c r="K25" i="3"/>
  <c r="I25" i="3" l="1"/>
  <c r="G25" i="3"/>
  <c r="H25" i="3"/>
  <c r="E25" i="3"/>
  <c r="F14" i="3"/>
  <c r="C25" i="3"/>
  <c r="D14" i="3"/>
  <c r="R14" i="3" l="1"/>
  <c r="D20" i="3"/>
  <c r="F20" i="3"/>
  <c r="F25" i="3"/>
  <c r="R25" i="3" s="1"/>
  <c r="Q25" i="3"/>
  <c r="D25" i="3"/>
  <c r="AN14" i="2"/>
  <c r="AN17" i="2" s="1"/>
  <c r="AN21" i="2"/>
  <c r="AN23" i="2" s="1"/>
  <c r="AO22" i="2"/>
  <c r="AO23" i="2" s="1"/>
  <c r="AO26" i="2" s="1"/>
  <c r="AN26" i="2" l="1"/>
  <c r="R20" i="3"/>
</calcChain>
</file>

<file path=xl/sharedStrings.xml><?xml version="1.0" encoding="utf-8"?>
<sst xmlns="http://schemas.openxmlformats.org/spreadsheetml/2006/main" count="639" uniqueCount="70">
  <si>
    <t xml:space="preserve">кол-во </t>
  </si>
  <si>
    <t>сумма</t>
  </si>
  <si>
    <t>2. Нарушения ведения бухгалтерского учета, составления и представления бухгалтерской (финансовой) отчетности</t>
  </si>
  <si>
    <t>1. Нарушения при формировании и исполнении бюджетов</t>
  </si>
  <si>
    <t>Неэффективные расходы бюджета</t>
  </si>
  <si>
    <t>СД Красноборского ГП</t>
  </si>
  <si>
    <t>Лисинское СП</t>
  </si>
  <si>
    <t>Любанское ГП</t>
  </si>
  <si>
    <t>Никольское ГП</t>
  </si>
  <si>
    <t>Нурминское СП</t>
  </si>
  <si>
    <t>Рябовское ГП</t>
  </si>
  <si>
    <t>Тельмановское СП</t>
  </si>
  <si>
    <t>Трубникоборское СП</t>
  </si>
  <si>
    <t>Ульяновское ГП</t>
  </si>
  <si>
    <t>4. Нарушения при осуществлении государственных (муниципальных) закупок и закупок отдельными видами юридических лиц</t>
  </si>
  <si>
    <t>Форносовское ГП</t>
  </si>
  <si>
    <t>Шапкинское СП</t>
  </si>
  <si>
    <t>Комитет образования</t>
  </si>
  <si>
    <t>СД МОТРЛО</t>
  </si>
  <si>
    <t>Соц защита</t>
  </si>
  <si>
    <t>Комитет финансов</t>
  </si>
  <si>
    <t>Итого неэффективные</t>
  </si>
  <si>
    <t>Ад Красноборского ГП</t>
  </si>
  <si>
    <t>СД Тосненского ГП</t>
  </si>
  <si>
    <t xml:space="preserve">Администрация  МОТРЛО, исполняющая обязан адм. Тосненского ГП </t>
  </si>
  <si>
    <t>Ад МОТРЛО</t>
  </si>
  <si>
    <t>ИТОГО НАРУШЕНИЙ</t>
  </si>
  <si>
    <r>
      <rPr>
        <b/>
        <sz val="8"/>
        <color theme="1"/>
        <rFont val="Times New Roman"/>
        <family val="1"/>
        <charset val="204"/>
      </rPr>
      <t>п. 1.2.97</t>
    </r>
    <r>
      <rPr>
        <sz val="8"/>
        <color theme="1"/>
        <rFont val="Times New Roman"/>
        <family val="1"/>
        <charset val="204"/>
      </rPr>
      <t>. Неосуществление бюджетных полномочий главного распорядителя (распорядителя) бюджетных средств (за исключением нарушений, указанных в иных пунктах классификатора)</t>
    </r>
    <r>
      <rPr>
        <i/>
        <sz val="8"/>
        <color theme="1"/>
        <rFont val="Times New Roman"/>
        <family val="1"/>
        <charset val="204"/>
      </rPr>
      <t xml:space="preserve"> (158 БК РФ)</t>
    </r>
  </si>
  <si>
    <t xml:space="preserve">4. Нарушения при осуществлении государственных (муниципальных) закупок и закупок отдельными видами юридических лиц
</t>
  </si>
  <si>
    <r>
      <rPr>
        <b/>
        <sz val="8"/>
        <color theme="1"/>
        <rFont val="Times New Roman"/>
        <family val="1"/>
        <charset val="204"/>
      </rPr>
      <t>п. 4.18.</t>
    </r>
    <r>
      <rPr>
        <sz val="8"/>
        <color theme="1"/>
        <rFont val="Times New Roman"/>
        <family val="1"/>
        <charset val="204"/>
      </rPr>
      <t xml:space="preserve">Нарушения порядка формирования, утверждения и ведения плана закупок, порядка его размещения в открытом доступе </t>
    </r>
    <r>
      <rPr>
        <i/>
        <sz val="8"/>
        <color theme="1"/>
        <rFont val="Times New Roman"/>
        <family val="1"/>
        <charset val="204"/>
      </rPr>
      <t>(Статья 17 Федерального закона от 5 апреля 2013 г. N 44-ФЗ "О контрактной системе в сфере закупок товаров, работ, услуг для обеспечения государственных и муниципальных нужд)</t>
    </r>
  </si>
  <si>
    <r>
      <rPr>
        <b/>
        <sz val="8"/>
        <color theme="1"/>
        <rFont val="Times New Roman"/>
        <family val="1"/>
        <charset val="204"/>
      </rPr>
      <t>п. 4.19.</t>
    </r>
    <r>
      <rPr>
        <sz val="8"/>
        <color theme="1"/>
        <rFont val="Times New Roman"/>
        <family val="1"/>
        <charset val="204"/>
      </rPr>
      <t xml:space="preserve"> Нарушения порядка формирования, утверждения и ведения плана-графика закупок, порядка его размещения в открытом доступе </t>
    </r>
    <r>
      <rPr>
        <i/>
        <sz val="8"/>
        <color theme="1"/>
        <rFont val="Times New Roman"/>
        <family val="1"/>
        <charset val="204"/>
      </rPr>
      <t>(Статья 21 Федерального закона от 5 апреля 2013 г. N 44-ФЗ "О контрактной системе в сфере закупок товаров, работ, услуг для обеспечения государственных и муниципальных нужд)</t>
    </r>
  </si>
  <si>
    <r>
      <rPr>
        <b/>
        <sz val="8"/>
        <color theme="1"/>
        <rFont val="Times New Roman"/>
        <family val="1"/>
        <charset val="204"/>
      </rPr>
      <t>п. 4.21</t>
    </r>
    <r>
      <rPr>
        <sz val="8"/>
        <color theme="1"/>
        <rFont val="Times New Roman"/>
        <family val="1"/>
        <charset val="204"/>
      </rPr>
      <t>. Нарушения при обосновании закупки</t>
    </r>
    <r>
      <rPr>
        <i/>
        <sz val="8"/>
        <color theme="1"/>
        <rFont val="Times New Roman"/>
        <family val="1"/>
        <charset val="204"/>
      </rPr>
      <t xml:space="preserve"> (Статьи 13, 17, 18, 19 Федерального закона от 5 апреля 2013 г. N 44-ФЗ "О контрактной системе в сфере закупок товаров, работ, услуг для обеспечения государственных и муниципальных нужд")</t>
    </r>
  </si>
  <si>
    <r>
      <t xml:space="preserve">п. 4.10. </t>
    </r>
    <r>
      <rPr>
        <sz val="8"/>
        <color theme="1"/>
        <rFont val="Times New Roman"/>
        <family val="1"/>
        <charset val="204"/>
      </rPr>
      <t>Нарушения порядка формирования контрактной службы (назначения контрактных управляющих (Статьи 38, 112 Федерального закона от 5 апреля 2013 г. N 44-ФЗ "О контрактной системе в сфере закупок товаров, работ, услуг для обеспечения государственных и муниципальных нужд)</t>
    </r>
  </si>
  <si>
    <t>кол-во</t>
  </si>
  <si>
    <t>Итого</t>
  </si>
  <si>
    <t>МКОУ Новолисинская СОШ</t>
  </si>
  <si>
    <r>
      <t>п. 1.2.45</t>
    </r>
    <r>
      <rPr>
        <sz val="8"/>
        <color theme="1"/>
        <rFont val="Times New Roman"/>
        <family val="1"/>
        <charset val="204"/>
      </rPr>
      <t>. Нарушение порядка составления, утверждения и ведения бюджетной сметы казенного учреждения (за исключением нарушений по п. 1.2.46)</t>
    </r>
    <r>
      <rPr>
        <i/>
        <sz val="8"/>
        <color theme="1"/>
        <rFont val="Times New Roman"/>
        <family val="1"/>
        <charset val="204"/>
      </rPr>
      <t xml:space="preserve"> (Пункт 2 статьи 161, статья 221 Бюджетного кодекса Российской Федерации
Приказ Минфина РФ от 20 ноября 2007 г. N 112н "Об общих требованиях к порядку составления, утверждения и ведения бюджетных смет казенных учреждений)</t>
    </r>
  </si>
  <si>
    <t>МБОУ СОШ № 2 г.Никольское</t>
  </si>
  <si>
    <t>7. Иные</t>
  </si>
  <si>
    <r>
      <t>Отсутствует пункт в классификаторе.</t>
    </r>
    <r>
      <rPr>
        <sz val="8"/>
        <color theme="1"/>
        <rFont val="Times New Roman"/>
        <family val="1"/>
        <charset val="204"/>
      </rPr>
      <t>В Плане ФХД учрежденияотсутствует дата утверждения плана – План ФХД сформирован с нарушением требований, установленных постановлением администрации муниципального образования Тосненский район Ленинградской области от 13.12.2016 № 2891-па «Об утверждении Порядка составления и утверждения плана финансово-хозяйственной деятельности муниципальных бюджетных и автономных учреждений муниципального образования Тосненский район Ленинградской области и Тосненского городского поселения Тосненского района Ленинградской области» (далее – Постановление администрации № 2891-па) и Приказом Минфина России от 28.07.2010 N 81н "О требованиях к плану финансово-хозяйственной деятельности государственного (муниципального) учреждения" (далее – Приказ Минфина № 81н).</t>
    </r>
  </si>
  <si>
    <t>МБОУ СОШ № 3 г.Никольское</t>
  </si>
  <si>
    <r>
      <rPr>
        <b/>
        <sz val="8"/>
        <color theme="1"/>
        <rFont val="Times New Roman"/>
        <family val="1"/>
        <charset val="204"/>
      </rPr>
      <t>Отсутствует пункт в классификаторе</t>
    </r>
    <r>
      <rPr>
        <i/>
        <sz val="8"/>
        <color theme="1"/>
        <rFont val="Times New Roman"/>
        <family val="1"/>
        <charset val="204"/>
      </rPr>
      <t xml:space="preserve"> (Постановление Правительства РФ от 21.11.2013 N </t>
    </r>
    <r>
      <rPr>
        <b/>
        <i/>
        <sz val="8"/>
        <color theme="1"/>
        <rFont val="Times New Roman"/>
        <family val="1"/>
        <charset val="204"/>
      </rPr>
      <t>1043</t>
    </r>
    <r>
      <rPr>
        <i/>
        <sz val="8"/>
        <color theme="1"/>
        <rFont val="Times New Roman"/>
        <family val="1"/>
        <charset val="204"/>
      </rPr>
      <t xml:space="preserve"> "О требованиях к формированию, утверждению и ведению планов закупок товаров, работ, услуг для обеспечения нужд субъекта Российской Федерации и муниципальных нужд, а также требованиях к форме планов закупок товаров, работ, услуг" ; постановление администрации муниципального образования Тосненский район Ленинградской области от 25.07.2016 № </t>
    </r>
    <r>
      <rPr>
        <b/>
        <i/>
        <sz val="8"/>
        <color theme="1"/>
        <rFont val="Times New Roman"/>
        <family val="1"/>
        <charset val="204"/>
      </rPr>
      <t>1517-па</t>
    </r>
    <r>
      <rPr>
        <i/>
        <sz val="8"/>
        <color theme="1"/>
        <rFont val="Times New Roman"/>
        <family val="1"/>
        <charset val="204"/>
      </rPr>
      <t xml:space="preserve">;Постановление Правительства РФ от 05.06.2015 N </t>
    </r>
    <r>
      <rPr>
        <b/>
        <i/>
        <sz val="8"/>
        <color theme="1"/>
        <rFont val="Times New Roman"/>
        <family val="1"/>
        <charset val="204"/>
      </rPr>
      <t xml:space="preserve">554 </t>
    </r>
    <r>
      <rPr>
        <i/>
        <sz val="8"/>
        <color theme="1"/>
        <rFont val="Times New Roman"/>
        <family val="1"/>
        <charset val="204"/>
      </rPr>
      <t xml:space="preserve">- </t>
    </r>
    <r>
      <rPr>
        <u/>
        <sz val="8"/>
        <color theme="1"/>
        <rFont val="Times New Roman"/>
        <family val="1"/>
        <charset val="204"/>
      </rPr>
      <t xml:space="preserve">нарушение сроков размещения план закупок и план-график закупок учреждения </t>
    </r>
  </si>
  <si>
    <t>МБОУ СОШ № 1 г.Тосно</t>
  </si>
  <si>
    <t>МБОУ Гимназия № 2 г.Тосно</t>
  </si>
  <si>
    <r>
      <t xml:space="preserve">Отсутствует пункт в классификаторе. Нарушение статьи 23 Федерального закона № 44-ФЗ. </t>
    </r>
    <r>
      <rPr>
        <sz val="8"/>
        <color theme="1"/>
        <rFont val="Times New Roman"/>
        <family val="1"/>
        <charset val="204"/>
      </rPr>
      <t>Приняты решения внести изменения в план закупок по закупкам с Идентификационными кодами закупок, отсутствующими в плане закупок учреждения, размещенном на портале ЕИС</t>
    </r>
  </si>
  <si>
    <t>МБОУ СОШ № 3 г. Тосно</t>
  </si>
  <si>
    <t>Итого по п.1.</t>
  </si>
  <si>
    <t>Итого по п.4.</t>
  </si>
  <si>
    <t>тыс. рублей</t>
  </si>
  <si>
    <t>Итого по п.7.</t>
  </si>
  <si>
    <t>ИТОГО ПО П.1</t>
  </si>
  <si>
    <t>ИТОГО ПО П.2</t>
  </si>
  <si>
    <t>ИТОГО ПО П.4</t>
  </si>
  <si>
    <t>-</t>
  </si>
  <si>
    <t>ИТОГО без неэффективных</t>
  </si>
  <si>
    <t>Нарушения, выявленные в ходе осуществления экспертно-аналитического мероприяти "Анализ организации закупочной деятельности комитета образования администрации муниципального образования Тосненский район Ленинградской области и подведомственных учреждений в 2017 году (на выборочной обснове)"</t>
  </si>
  <si>
    <t xml:space="preserve">сумма </t>
  </si>
  <si>
    <r>
      <rPr>
        <b/>
        <sz val="10"/>
        <color theme="1"/>
        <rFont val="Times New Roman"/>
        <family val="1"/>
        <charset val="204"/>
      </rPr>
      <t>п. 1.1.2.</t>
    </r>
    <r>
      <rPr>
        <sz val="10"/>
        <color theme="1"/>
        <rFont val="Times New Roman"/>
        <family val="1"/>
        <charset val="204"/>
      </rPr>
      <t xml:space="preserve"> Нарушение порядка применения бюджетной классификации Российской Федерации (</t>
    </r>
    <r>
      <rPr>
        <i/>
        <sz val="10"/>
        <color theme="1"/>
        <rFont val="Times New Roman"/>
        <family val="1"/>
        <charset val="204"/>
      </rPr>
      <t>Приказ Министерства финансов Российской Федерации от 1 июля 2013 г. N 65н "Об утверждении указаний о порядке применения бюджетной классификации Российской Федерации")</t>
    </r>
  </si>
  <si>
    <r>
      <rPr>
        <b/>
        <sz val="10"/>
        <color theme="1"/>
        <rFont val="Times New Roman"/>
        <family val="1"/>
        <charset val="204"/>
      </rPr>
      <t>п. 1.2.47.</t>
    </r>
    <r>
      <rPr>
        <sz val="10"/>
        <color theme="1"/>
        <rFont val="Times New Roman"/>
        <family val="1"/>
        <charset val="204"/>
      </rPr>
      <t xml:space="preserve"> Нарушение порядка формирования и (или) финансового обеспечения выполнения государственного (муниципального) задания на оказание государственных (муниципальных) услуг (выполнение работ) государственными (муниципальными) учреждениями (за исключением нарушений по п. 1.2.48)</t>
    </r>
  </si>
  <si>
    <r>
      <rPr>
        <b/>
        <sz val="10"/>
        <color theme="1"/>
        <rFont val="Times New Roman"/>
        <family val="1"/>
        <charset val="204"/>
      </rPr>
      <t>п. 1.2.97</t>
    </r>
    <r>
      <rPr>
        <sz val="10"/>
        <color theme="1"/>
        <rFont val="Times New Roman"/>
        <family val="1"/>
        <charset val="204"/>
      </rPr>
      <t>. Неосуществление бюджетных полномочий главного распорядителя (распорядителя) бюджетных средств (за исключением нарушений, указанных в иных пунктах классификатора)</t>
    </r>
    <r>
      <rPr>
        <i/>
        <sz val="10"/>
        <color theme="1"/>
        <rFont val="Times New Roman"/>
        <family val="1"/>
        <charset val="204"/>
      </rPr>
      <t xml:space="preserve"> (158 БК РФ)</t>
    </r>
  </si>
  <si>
    <r>
      <rPr>
        <b/>
        <sz val="10"/>
        <color theme="1"/>
        <rFont val="Times New Roman"/>
        <family val="1"/>
        <charset val="204"/>
      </rPr>
      <t>п. 1.2.98</t>
    </r>
    <r>
      <rPr>
        <sz val="10"/>
        <color theme="1"/>
        <rFont val="Times New Roman"/>
        <family val="1"/>
        <charset val="204"/>
      </rPr>
      <t xml:space="preserve">. Неосуществление бюджетных полномочий главного администратора (администратора) доходов бюджета (за исключением нарушений, указанных в иных пунктах классификатора) </t>
    </r>
    <r>
      <rPr>
        <i/>
        <sz val="10"/>
        <color theme="1"/>
        <rFont val="Times New Roman"/>
        <family val="1"/>
        <charset val="204"/>
      </rPr>
      <t>(160.1 БК РФ)</t>
    </r>
  </si>
  <si>
    <r>
      <rPr>
        <b/>
        <sz val="10"/>
        <color theme="1"/>
        <rFont val="Times New Roman"/>
        <family val="1"/>
        <charset val="204"/>
      </rPr>
      <t xml:space="preserve">п. 2.3. </t>
    </r>
    <r>
      <rPr>
        <sz val="10"/>
        <color theme="1"/>
        <rFont val="Times New Roman"/>
        <family val="1"/>
        <charset val="204"/>
      </rPr>
      <t xml:space="preserve">Нарушение требований, предъявляемых к регистру бухгалтерского учета </t>
    </r>
    <r>
      <rPr>
        <i/>
        <sz val="10"/>
        <color theme="1"/>
        <rFont val="Times New Roman"/>
        <family val="1"/>
        <charset val="204"/>
      </rPr>
      <t>(Статья 10 Федерального закона от 6 декабря 2011 г. N 402-ФЗ "О бухгалтерском учете")</t>
    </r>
  </si>
  <si>
    <r>
      <rPr>
        <b/>
        <sz val="10"/>
        <color theme="1"/>
        <rFont val="Times New Roman"/>
        <family val="1"/>
        <charset val="204"/>
      </rPr>
      <t xml:space="preserve">п. 2.4. </t>
    </r>
    <r>
      <rPr>
        <sz val="10"/>
        <color theme="1"/>
        <rFont val="Times New Roman"/>
        <family val="1"/>
        <charset val="204"/>
      </rPr>
      <t xml:space="preserve">Нарушение требований, предъявляемых к проведению инвентаризации активов и обязательств в случаях, сроках и порядке, а также к перечню объектов, подлежащих инвентаризации определенным экономическим субъектом </t>
    </r>
    <r>
      <rPr>
        <i/>
        <sz val="10"/>
        <color theme="1"/>
        <rFont val="Times New Roman"/>
        <family val="1"/>
        <charset val="204"/>
      </rPr>
      <t>(Статья 11 Федерального закона от 6 декабря 2011 г. N 402-ФЗ "О бухгалтерском учете")</t>
    </r>
  </si>
  <si>
    <r>
      <rPr>
        <b/>
        <sz val="10"/>
        <color theme="1"/>
        <rFont val="Times New Roman"/>
        <family val="1"/>
        <charset val="204"/>
      </rPr>
      <t>п.2.7</t>
    </r>
    <r>
      <rPr>
        <sz val="10"/>
        <color theme="1"/>
        <rFont val="Times New Roman"/>
        <family val="1"/>
        <charset val="204"/>
      </rPr>
      <t xml:space="preserve">. Нарушение требований, предъявляемых к организации и осуществлению внутреннего контроля фактов хозяйственной жизни экономического субъекта </t>
    </r>
    <r>
      <rPr>
        <i/>
        <sz val="10"/>
        <color theme="1"/>
        <rFont val="Times New Roman"/>
        <family val="1"/>
        <charset val="204"/>
      </rPr>
      <t>(Статья 19 Федерального закона от 6 декабря 2011 г. N 402-ФЗ "О бухгалтерском учете")</t>
    </r>
  </si>
  <si>
    <r>
      <rPr>
        <b/>
        <sz val="10"/>
        <color theme="1"/>
        <rFont val="Times New Roman"/>
        <family val="1"/>
        <charset val="204"/>
      </rPr>
      <t>п. 2.9.</t>
    </r>
    <r>
      <rPr>
        <sz val="10"/>
        <color theme="1"/>
        <rFont val="Times New Roman"/>
        <family val="1"/>
        <charset val="204"/>
      </rPr>
      <t xml:space="preserve"> Нарушение общих требований к бухгалтерской (финансовой) отчетности экономического субъекта, в том числе к ее составу</t>
    </r>
    <r>
      <rPr>
        <i/>
        <sz val="10"/>
        <color theme="1"/>
        <rFont val="Times New Roman"/>
        <family val="1"/>
        <charset val="204"/>
      </rPr>
      <t xml:space="preserve"> (Статья 13, 14 Федерального закона от 6 декабря 2011 г. N 402-ФЗ "О бухгалтерском учете")</t>
    </r>
  </si>
  <si>
    <r>
      <rPr>
        <b/>
        <sz val="10"/>
        <color theme="1"/>
        <rFont val="Times New Roman"/>
        <family val="1"/>
        <charset val="204"/>
      </rPr>
      <t>п. 4.5.</t>
    </r>
    <r>
      <rPr>
        <sz val="10"/>
        <color theme="1"/>
        <rFont val="Times New Roman"/>
        <family val="1"/>
        <charset val="204"/>
      </rPr>
      <t xml:space="preserve"> Несоблюдение требований, в соответствии с которыми государственные (муниципальные) контракты (договора) заключаются в соответствии с планом-графиком закупок товаров, работ, услуг для обеспечения государственных (муниципальных) нужд, сформированным и утвержденным в установленном законодательством Российской Федерации о контрактной системе в сфере закупок товаров, работ, услуг для обеспечения государственных и муниципальных нужд порядке </t>
    </r>
    <r>
      <rPr>
        <i/>
        <sz val="10"/>
        <color theme="1"/>
        <rFont val="Times New Roman"/>
        <family val="1"/>
        <charset val="204"/>
      </rPr>
      <t>(Часть 2 статьи 72 БК РФ)</t>
    </r>
  </si>
  <si>
    <r>
      <rPr>
        <b/>
        <sz val="10"/>
        <color theme="1"/>
        <rFont val="Times New Roman"/>
        <family val="1"/>
        <charset val="204"/>
      </rPr>
      <t>п. 4.18.</t>
    </r>
    <r>
      <rPr>
        <sz val="10"/>
        <color theme="1"/>
        <rFont val="Times New Roman"/>
        <family val="1"/>
        <charset val="204"/>
      </rPr>
      <t xml:space="preserve"> Нарушения порядка формирования, утверждения и ведения плана закупок, порядка его размещения в открытом доступе </t>
    </r>
    <r>
      <rPr>
        <i/>
        <sz val="10"/>
        <color theme="1"/>
        <rFont val="Times New Roman"/>
        <family val="1"/>
        <charset val="204"/>
      </rPr>
      <t>(Статья 17 Федерального закона от 5 апреля 2013 г. N 44-ФЗ "О контрактной системе в сфере закупок товаров, работ, услуг для обеспечения государственных и муниципальных нужд")</t>
    </r>
    <r>
      <rPr>
        <sz val="10"/>
        <color theme="1"/>
        <rFont val="Times New Roman"/>
        <family val="1"/>
        <charset val="204"/>
      </rPr>
      <t>;</t>
    </r>
    <r>
      <rPr>
        <b/>
        <sz val="10"/>
        <color theme="1"/>
        <rFont val="Times New Roman"/>
        <family val="1"/>
        <charset val="204"/>
      </rPr>
      <t xml:space="preserve"> п. 4.19.</t>
    </r>
    <r>
      <rPr>
        <sz val="10"/>
        <color theme="1"/>
        <rFont val="Times New Roman"/>
        <family val="1"/>
        <charset val="204"/>
      </rPr>
      <t xml:space="preserve"> Нарушения порядка формирования, утверждения и ведения плана-графика закупок, порядка его размещения в открытом доступе </t>
    </r>
    <r>
      <rPr>
        <i/>
        <sz val="10"/>
        <color theme="1"/>
        <rFont val="Times New Roman"/>
        <family val="1"/>
        <charset val="204"/>
      </rPr>
      <t>(Статья 21 Федерального закона от 5 апреля 2013 г. N 44-ФЗ "О контрактной системе в сфере закупок товаров, работ, услуг для обеспечения государственных и муниципальных нужд")</t>
    </r>
  </si>
  <si>
    <t>АНАЛИЗ НАРУШЕНИЙ И НЕДОСТАТКОВ, ВЫЯВЛЕННЫХ В ХОДЕ ВНЕШНЕЙ ПРОВЕРКИ ГОДОВОЙ БЮДЖЕТНОЙ ОТЧЁТНОСТИ ГАБС ЗА 2017 ГОД</t>
  </si>
  <si>
    <t>Приложение № 4</t>
  </si>
  <si>
    <t>Приложение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</si>
</sst>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u/>
      <sz val="8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3" borderId="1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/>
    <xf numFmtId="0" fontId="2" fillId="0" borderId="0" xfId="0" applyFont="1"/>
    <xf numFmtId="0" fontId="3" fillId="0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4" fontId="3" fillId="0" borderId="1" xfId="0" applyNumberFormat="1" applyFont="1" applyBorder="1" applyAlignment="1">
      <alignment horizontal="center" vertical="center"/>
    </xf>
    <xf numFmtId="0" fontId="0" fillId="3" borderId="1" xfId="0" applyFill="1" applyBorder="1"/>
    <xf numFmtId="0" fontId="0" fillId="0" borderId="1" xfId="0" applyFill="1" applyBorder="1"/>
    <xf numFmtId="0" fontId="5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Border="1"/>
    <xf numFmtId="0" fontId="3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9" fillId="3" borderId="1" xfId="0" applyFont="1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wrapText="1"/>
    </xf>
    <xf numFmtId="0" fontId="10" fillId="3" borderId="1" xfId="0" applyFont="1" applyFill="1" applyBorder="1"/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9" fillId="4" borderId="1" xfId="0" applyNumberFormat="1" applyFont="1" applyFill="1" applyBorder="1" applyAlignment="1">
      <alignment horizontal="center" vertical="center" wrapText="1"/>
    </xf>
    <xf numFmtId="4" fontId="9" fillId="4" borderId="1" xfId="0" applyNumberFormat="1" applyFont="1" applyFill="1" applyBorder="1" applyAlignment="1">
      <alignment horizontal="center" vertical="center" wrapText="1"/>
    </xf>
    <xf numFmtId="0" fontId="9" fillId="4" borderId="1" xfId="0" applyNumberFormat="1" applyFont="1" applyFill="1" applyBorder="1" applyAlignment="1">
      <alignment horizontal="center" vertical="center"/>
    </xf>
    <xf numFmtId="4" fontId="9" fillId="4" borderId="1" xfId="0" applyNumberFormat="1" applyFont="1" applyFill="1" applyBorder="1" applyAlignment="1">
      <alignment horizontal="center" vertical="center"/>
    </xf>
    <xf numFmtId="0" fontId="1" fillId="4" borderId="1" xfId="0" applyNumberFormat="1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NumberFormat="1" applyFont="1" applyFill="1" applyBorder="1" applyAlignment="1">
      <alignment horizontal="center" vertical="center"/>
    </xf>
    <xf numFmtId="4" fontId="1" fillId="4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/>
    </xf>
    <xf numFmtId="4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/>
    </xf>
    <xf numFmtId="0" fontId="10" fillId="0" borderId="0" xfId="0" applyFont="1"/>
    <xf numFmtId="4" fontId="10" fillId="0" borderId="0" xfId="0" applyNumberFormat="1" applyFont="1"/>
    <xf numFmtId="0" fontId="12" fillId="0" borderId="1" xfId="0" applyFont="1" applyBorder="1"/>
    <xf numFmtId="0" fontId="12" fillId="2" borderId="1" xfId="0" applyFont="1" applyFill="1" applyBorder="1" applyAlignment="1">
      <alignment horizontal="center" vertical="center" wrapText="1"/>
    </xf>
    <xf numFmtId="0" fontId="14" fillId="0" borderId="0" xfId="0" applyFont="1"/>
    <xf numFmtId="0" fontId="13" fillId="5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O28"/>
  <sheetViews>
    <sheetView tabSelected="1" zoomScaleNormal="100" workbookViewId="0">
      <selection activeCell="J7" sqref="J7"/>
    </sheetView>
  </sheetViews>
  <sheetFormatPr defaultRowHeight="15" x14ac:dyDescent="0.25"/>
  <cols>
    <col min="1" max="1" width="44.28515625" style="81" customWidth="1"/>
    <col min="2" max="2" width="7.42578125" style="81" customWidth="1"/>
    <col min="3" max="3" width="7" style="81" customWidth="1"/>
    <col min="4" max="4" width="10" style="81" customWidth="1"/>
    <col min="5" max="5" width="5.85546875" style="81" customWidth="1"/>
    <col min="6" max="6" width="7.7109375" style="81" customWidth="1"/>
    <col min="7" max="8" width="7.42578125" style="81" customWidth="1"/>
    <col min="9" max="10" width="8" style="81" customWidth="1"/>
    <col min="11" max="11" width="6" style="81" customWidth="1"/>
    <col min="12" max="12" width="10" style="81" customWidth="1"/>
    <col min="13" max="13" width="5.7109375" style="81" customWidth="1"/>
    <col min="14" max="14" width="7.85546875" style="81" customWidth="1"/>
    <col min="15" max="15" width="6.140625" style="81" customWidth="1"/>
    <col min="16" max="16" width="6.5703125" style="81" customWidth="1"/>
    <col min="17" max="17" width="6.7109375" style="81" customWidth="1"/>
    <col min="18" max="18" width="8.7109375" style="81" customWidth="1"/>
    <col min="19" max="19" width="6.7109375" style="81" customWidth="1"/>
    <col min="20" max="20" width="9.7109375" style="81" customWidth="1"/>
    <col min="21" max="21" width="5.28515625" style="81" customWidth="1"/>
    <col min="22" max="22" width="8.140625" style="81" customWidth="1"/>
    <col min="23" max="23" width="6.42578125" style="81" customWidth="1"/>
    <col min="24" max="24" width="9.28515625" style="81" customWidth="1"/>
    <col min="25" max="25" width="6" style="81" customWidth="1"/>
    <col min="26" max="26" width="8.5703125" style="81" customWidth="1"/>
    <col min="27" max="27" width="6.7109375" style="81" customWidth="1"/>
    <col min="28" max="28" width="9.42578125" style="81" customWidth="1"/>
    <col min="29" max="29" width="6.28515625" style="81" customWidth="1"/>
    <col min="30" max="30" width="5.5703125" style="81" customWidth="1"/>
    <col min="31" max="31" width="5.7109375" style="81" customWidth="1"/>
    <col min="32" max="32" width="6.28515625" style="81" customWidth="1"/>
    <col min="33" max="33" width="4.28515625" style="81" customWidth="1"/>
    <col min="34" max="34" width="4.85546875" style="81" customWidth="1"/>
    <col min="35" max="35" width="4.28515625" style="81" customWidth="1"/>
    <col min="36" max="36" width="8.5703125" style="81" customWidth="1"/>
    <col min="37" max="37" width="4.28515625" style="81" customWidth="1"/>
    <col min="38" max="38" width="9" style="81" customWidth="1"/>
    <col min="39" max="39" width="8.5703125" style="81" customWidth="1"/>
    <col min="40" max="40" width="11.7109375" style="81" customWidth="1"/>
    <col min="41" max="41" width="14.140625" style="81" customWidth="1"/>
    <col min="42" max="42" width="11.28515625" customWidth="1"/>
  </cols>
  <sheetData>
    <row r="1" spans="1:41" x14ac:dyDescent="0.25">
      <c r="X1" s="89" t="s">
        <v>69</v>
      </c>
      <c r="Y1" s="89"/>
      <c r="Z1" s="89"/>
      <c r="AA1" s="89"/>
      <c r="AB1" s="89"/>
      <c r="AC1" s="89"/>
      <c r="AD1" s="89"/>
      <c r="AE1" s="89"/>
    </row>
    <row r="2" spans="1:41" ht="32.25" customHeight="1" x14ac:dyDescent="0.25">
      <c r="A2" s="90" t="s">
        <v>67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</row>
    <row r="3" spans="1:41" s="85" customFormat="1" ht="71.25" customHeight="1" x14ac:dyDescent="0.2">
      <c r="A3" s="83"/>
      <c r="B3" s="83"/>
      <c r="C3" s="87" t="s">
        <v>22</v>
      </c>
      <c r="D3" s="87"/>
      <c r="E3" s="87" t="s">
        <v>5</v>
      </c>
      <c r="F3" s="87"/>
      <c r="G3" s="87" t="s">
        <v>6</v>
      </c>
      <c r="H3" s="87"/>
      <c r="I3" s="87" t="s">
        <v>7</v>
      </c>
      <c r="J3" s="87"/>
      <c r="K3" s="87" t="s">
        <v>8</v>
      </c>
      <c r="L3" s="87"/>
      <c r="M3" s="87" t="s">
        <v>10</v>
      </c>
      <c r="N3" s="87"/>
      <c r="O3" s="87" t="s">
        <v>11</v>
      </c>
      <c r="P3" s="87"/>
      <c r="Q3" s="87" t="s">
        <v>12</v>
      </c>
      <c r="R3" s="87"/>
      <c r="S3" s="87" t="s">
        <v>13</v>
      </c>
      <c r="T3" s="87"/>
      <c r="U3" s="87" t="s">
        <v>9</v>
      </c>
      <c r="V3" s="87"/>
      <c r="W3" s="87" t="s">
        <v>15</v>
      </c>
      <c r="X3" s="87"/>
      <c r="Y3" s="87" t="s">
        <v>16</v>
      </c>
      <c r="Z3" s="87"/>
      <c r="AA3" s="87" t="s">
        <v>23</v>
      </c>
      <c r="AB3" s="87"/>
      <c r="AC3" s="87" t="s">
        <v>24</v>
      </c>
      <c r="AD3" s="87"/>
      <c r="AE3" s="87" t="s">
        <v>17</v>
      </c>
      <c r="AF3" s="87"/>
      <c r="AG3" s="87" t="s">
        <v>25</v>
      </c>
      <c r="AH3" s="87"/>
      <c r="AI3" s="87" t="s">
        <v>18</v>
      </c>
      <c r="AJ3" s="87"/>
      <c r="AK3" s="87" t="s">
        <v>19</v>
      </c>
      <c r="AL3" s="87"/>
      <c r="AM3" s="84" t="s">
        <v>20</v>
      </c>
      <c r="AN3" s="86" t="s">
        <v>26</v>
      </c>
      <c r="AO3" s="86"/>
    </row>
    <row r="4" spans="1:41" ht="25.5" x14ac:dyDescent="0.25">
      <c r="A4" s="39"/>
      <c r="B4" s="39"/>
      <c r="C4" s="40" t="s">
        <v>33</v>
      </c>
      <c r="D4" s="40" t="s">
        <v>1</v>
      </c>
      <c r="E4" s="40" t="s">
        <v>33</v>
      </c>
      <c r="F4" s="40" t="s">
        <v>1</v>
      </c>
      <c r="G4" s="40" t="s">
        <v>33</v>
      </c>
      <c r="H4" s="40" t="s">
        <v>1</v>
      </c>
      <c r="I4" s="40" t="s">
        <v>33</v>
      </c>
      <c r="J4" s="40" t="s">
        <v>1</v>
      </c>
      <c r="K4" s="40" t="s">
        <v>33</v>
      </c>
      <c r="L4" s="40" t="s">
        <v>1</v>
      </c>
      <c r="M4" s="40" t="s">
        <v>33</v>
      </c>
      <c r="N4" s="40" t="s">
        <v>1</v>
      </c>
      <c r="O4" s="40" t="s">
        <v>33</v>
      </c>
      <c r="P4" s="40" t="s">
        <v>1</v>
      </c>
      <c r="Q4" s="40" t="s">
        <v>33</v>
      </c>
      <c r="R4" s="40" t="s">
        <v>1</v>
      </c>
      <c r="S4" s="40" t="s">
        <v>33</v>
      </c>
      <c r="T4" s="40" t="s">
        <v>1</v>
      </c>
      <c r="U4" s="40" t="s">
        <v>33</v>
      </c>
      <c r="V4" s="40" t="s">
        <v>1</v>
      </c>
      <c r="W4" s="40" t="s">
        <v>33</v>
      </c>
      <c r="X4" s="40" t="s">
        <v>1</v>
      </c>
      <c r="Y4" s="40" t="s">
        <v>33</v>
      </c>
      <c r="Z4" s="40" t="s">
        <v>1</v>
      </c>
      <c r="AA4" s="40" t="s">
        <v>33</v>
      </c>
      <c r="AB4" s="40" t="s">
        <v>1</v>
      </c>
      <c r="AC4" s="40" t="s">
        <v>33</v>
      </c>
      <c r="AD4" s="40" t="s">
        <v>1</v>
      </c>
      <c r="AE4" s="40" t="s">
        <v>33</v>
      </c>
      <c r="AF4" s="40" t="s">
        <v>1</v>
      </c>
      <c r="AG4" s="40" t="s">
        <v>33</v>
      </c>
      <c r="AH4" s="40" t="s">
        <v>1</v>
      </c>
      <c r="AI4" s="40" t="s">
        <v>33</v>
      </c>
      <c r="AJ4" s="40" t="s">
        <v>1</v>
      </c>
      <c r="AK4" s="40" t="s">
        <v>33</v>
      </c>
      <c r="AL4" s="40" t="s">
        <v>1</v>
      </c>
      <c r="AM4" s="40"/>
      <c r="AN4" s="41" t="s">
        <v>33</v>
      </c>
      <c r="AO4" s="41" t="s">
        <v>1</v>
      </c>
    </row>
    <row r="5" spans="1:41" x14ac:dyDescent="0.25">
      <c r="A5" s="42" t="s">
        <v>3</v>
      </c>
      <c r="B5" s="43"/>
      <c r="C5" s="44"/>
      <c r="D5" s="44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6"/>
      <c r="AN5" s="46"/>
      <c r="AO5" s="46"/>
    </row>
    <row r="6" spans="1:41" ht="77.25" customHeight="1" x14ac:dyDescent="0.25">
      <c r="A6" s="47" t="s">
        <v>57</v>
      </c>
      <c r="B6" s="48" t="s">
        <v>0</v>
      </c>
      <c r="C6" s="49" t="s">
        <v>53</v>
      </c>
      <c r="D6" s="49" t="s">
        <v>53</v>
      </c>
      <c r="E6" s="49" t="s">
        <v>53</v>
      </c>
      <c r="F6" s="49" t="s">
        <v>53</v>
      </c>
      <c r="G6" s="49" t="s">
        <v>53</v>
      </c>
      <c r="H6" s="49" t="s">
        <v>53</v>
      </c>
      <c r="I6" s="49" t="s">
        <v>53</v>
      </c>
      <c r="J6" s="49" t="s">
        <v>53</v>
      </c>
      <c r="K6" s="49" t="s">
        <v>53</v>
      </c>
      <c r="L6" s="49" t="s">
        <v>53</v>
      </c>
      <c r="M6" s="50" t="s">
        <v>53</v>
      </c>
      <c r="N6" s="50" t="s">
        <v>53</v>
      </c>
      <c r="O6" s="50" t="s">
        <v>53</v>
      </c>
      <c r="P6" s="50" t="s">
        <v>53</v>
      </c>
      <c r="Q6" s="49" t="s">
        <v>53</v>
      </c>
      <c r="R6" s="49" t="s">
        <v>53</v>
      </c>
      <c r="S6" s="49" t="s">
        <v>53</v>
      </c>
      <c r="T6" s="49" t="s">
        <v>53</v>
      </c>
      <c r="U6" s="49" t="s">
        <v>53</v>
      </c>
      <c r="V6" s="49" t="s">
        <v>53</v>
      </c>
      <c r="W6" s="49" t="s">
        <v>53</v>
      </c>
      <c r="X6" s="49" t="s">
        <v>53</v>
      </c>
      <c r="Y6" s="49" t="s">
        <v>53</v>
      </c>
      <c r="Z6" s="49" t="s">
        <v>53</v>
      </c>
      <c r="AA6" s="49" t="s">
        <v>53</v>
      </c>
      <c r="AB6" s="49" t="s">
        <v>53</v>
      </c>
      <c r="AC6" s="48">
        <v>1</v>
      </c>
      <c r="AD6" s="48" t="s">
        <v>53</v>
      </c>
      <c r="AE6" s="48" t="s">
        <v>53</v>
      </c>
      <c r="AF6" s="48" t="s">
        <v>53</v>
      </c>
      <c r="AG6" s="48" t="s">
        <v>53</v>
      </c>
      <c r="AH6" s="48" t="s">
        <v>53</v>
      </c>
      <c r="AI6" s="48" t="s">
        <v>53</v>
      </c>
      <c r="AJ6" s="48" t="s">
        <v>53</v>
      </c>
      <c r="AK6" s="48" t="s">
        <v>53</v>
      </c>
      <c r="AL6" s="48" t="s">
        <v>53</v>
      </c>
      <c r="AM6" s="48" t="s">
        <v>53</v>
      </c>
      <c r="AN6" s="50">
        <f>AC6</f>
        <v>1</v>
      </c>
      <c r="AO6" s="48" t="s">
        <v>53</v>
      </c>
    </row>
    <row r="7" spans="1:41" ht="99.75" customHeight="1" x14ac:dyDescent="0.25">
      <c r="A7" s="51" t="s">
        <v>58</v>
      </c>
      <c r="B7" s="48" t="s">
        <v>0</v>
      </c>
      <c r="C7" s="49" t="s">
        <v>53</v>
      </c>
      <c r="D7" s="49" t="s">
        <v>53</v>
      </c>
      <c r="E7" s="49" t="s">
        <v>53</v>
      </c>
      <c r="F7" s="49" t="s">
        <v>53</v>
      </c>
      <c r="G7" s="49" t="s">
        <v>53</v>
      </c>
      <c r="H7" s="49" t="s">
        <v>53</v>
      </c>
      <c r="I7" s="49">
        <v>1</v>
      </c>
      <c r="J7" s="49" t="s">
        <v>53</v>
      </c>
      <c r="K7" s="49" t="s">
        <v>53</v>
      </c>
      <c r="L7" s="49" t="s">
        <v>53</v>
      </c>
      <c r="M7" s="50" t="s">
        <v>53</v>
      </c>
      <c r="N7" s="50" t="s">
        <v>53</v>
      </c>
      <c r="O7" s="50" t="s">
        <v>53</v>
      </c>
      <c r="P7" s="50" t="s">
        <v>53</v>
      </c>
      <c r="Q7" s="49" t="s">
        <v>53</v>
      </c>
      <c r="R7" s="49" t="s">
        <v>53</v>
      </c>
      <c r="S7" s="49" t="s">
        <v>53</v>
      </c>
      <c r="T7" s="49" t="s">
        <v>53</v>
      </c>
      <c r="U7" s="49" t="s">
        <v>53</v>
      </c>
      <c r="V7" s="49" t="s">
        <v>53</v>
      </c>
      <c r="W7" s="49" t="s">
        <v>53</v>
      </c>
      <c r="X7" s="49" t="s">
        <v>53</v>
      </c>
      <c r="Y7" s="49" t="s">
        <v>53</v>
      </c>
      <c r="Z7" s="49" t="s">
        <v>53</v>
      </c>
      <c r="AA7" s="49" t="s">
        <v>53</v>
      </c>
      <c r="AB7" s="49" t="s">
        <v>53</v>
      </c>
      <c r="AC7" s="48" t="s">
        <v>53</v>
      </c>
      <c r="AD7" s="48" t="s">
        <v>53</v>
      </c>
      <c r="AE7" s="48" t="s">
        <v>53</v>
      </c>
      <c r="AF7" s="48" t="s">
        <v>53</v>
      </c>
      <c r="AG7" s="48" t="s">
        <v>53</v>
      </c>
      <c r="AH7" s="48" t="s">
        <v>53</v>
      </c>
      <c r="AI7" s="48" t="s">
        <v>53</v>
      </c>
      <c r="AJ7" s="48" t="s">
        <v>53</v>
      </c>
      <c r="AK7" s="48" t="s">
        <v>53</v>
      </c>
      <c r="AL7" s="48" t="s">
        <v>53</v>
      </c>
      <c r="AM7" s="48" t="s">
        <v>53</v>
      </c>
      <c r="AN7" s="50">
        <f>I7</f>
        <v>1</v>
      </c>
      <c r="AO7" s="48" t="s">
        <v>53</v>
      </c>
    </row>
    <row r="8" spans="1:41" ht="60" customHeight="1" x14ac:dyDescent="0.25">
      <c r="A8" s="47" t="s">
        <v>59</v>
      </c>
      <c r="B8" s="50" t="s">
        <v>0</v>
      </c>
      <c r="C8" s="49" t="s">
        <v>53</v>
      </c>
      <c r="D8" s="49" t="s">
        <v>53</v>
      </c>
      <c r="E8" s="49" t="s">
        <v>53</v>
      </c>
      <c r="F8" s="49" t="s">
        <v>53</v>
      </c>
      <c r="G8" s="49" t="s">
        <v>53</v>
      </c>
      <c r="H8" s="49" t="s">
        <v>53</v>
      </c>
      <c r="I8" s="49">
        <v>1</v>
      </c>
      <c r="J8" s="49" t="s">
        <v>53</v>
      </c>
      <c r="K8" s="49" t="s">
        <v>53</v>
      </c>
      <c r="L8" s="49" t="s">
        <v>53</v>
      </c>
      <c r="M8" s="50" t="s">
        <v>53</v>
      </c>
      <c r="N8" s="50" t="s">
        <v>53</v>
      </c>
      <c r="O8" s="50" t="s">
        <v>53</v>
      </c>
      <c r="P8" s="50" t="s">
        <v>53</v>
      </c>
      <c r="Q8" s="49" t="s">
        <v>53</v>
      </c>
      <c r="R8" s="49" t="s">
        <v>53</v>
      </c>
      <c r="S8" s="49" t="s">
        <v>53</v>
      </c>
      <c r="T8" s="49" t="s">
        <v>53</v>
      </c>
      <c r="U8" s="49" t="s">
        <v>53</v>
      </c>
      <c r="V8" s="49" t="s">
        <v>53</v>
      </c>
      <c r="W8" s="49" t="s">
        <v>53</v>
      </c>
      <c r="X8" s="49" t="s">
        <v>53</v>
      </c>
      <c r="Y8" s="49" t="s">
        <v>53</v>
      </c>
      <c r="Z8" s="49" t="s">
        <v>53</v>
      </c>
      <c r="AA8" s="48">
        <v>1</v>
      </c>
      <c r="AB8" s="48" t="s">
        <v>53</v>
      </c>
      <c r="AC8" s="48">
        <v>1</v>
      </c>
      <c r="AD8" s="48" t="s">
        <v>53</v>
      </c>
      <c r="AE8" s="48" t="s">
        <v>53</v>
      </c>
      <c r="AF8" s="48" t="s">
        <v>53</v>
      </c>
      <c r="AG8" s="48">
        <v>1</v>
      </c>
      <c r="AH8" s="48"/>
      <c r="AI8" s="48" t="s">
        <v>53</v>
      </c>
      <c r="AJ8" s="48" t="s">
        <v>53</v>
      </c>
      <c r="AK8" s="48" t="s">
        <v>53</v>
      </c>
      <c r="AL8" s="48" t="s">
        <v>53</v>
      </c>
      <c r="AM8" s="48" t="s">
        <v>53</v>
      </c>
      <c r="AN8" s="50">
        <f>I8+AA8+AG8+AC8</f>
        <v>4</v>
      </c>
      <c r="AO8" s="48" t="s">
        <v>53</v>
      </c>
    </row>
    <row r="9" spans="1:41" ht="54" customHeight="1" x14ac:dyDescent="0.25">
      <c r="A9" s="47" t="s">
        <v>60</v>
      </c>
      <c r="B9" s="50" t="s">
        <v>0</v>
      </c>
      <c r="C9" s="49">
        <v>1</v>
      </c>
      <c r="D9" s="49" t="s">
        <v>53</v>
      </c>
      <c r="E9" s="49" t="s">
        <v>53</v>
      </c>
      <c r="F9" s="49" t="s">
        <v>53</v>
      </c>
      <c r="G9" s="49">
        <v>1</v>
      </c>
      <c r="H9" s="49" t="s">
        <v>53</v>
      </c>
      <c r="I9" s="49">
        <v>1</v>
      </c>
      <c r="J9" s="49" t="s">
        <v>53</v>
      </c>
      <c r="K9" s="49">
        <v>1</v>
      </c>
      <c r="L9" s="49" t="s">
        <v>53</v>
      </c>
      <c r="M9" s="49">
        <v>1</v>
      </c>
      <c r="N9" s="50" t="s">
        <v>53</v>
      </c>
      <c r="O9" s="49">
        <v>1</v>
      </c>
      <c r="P9" s="49" t="s">
        <v>53</v>
      </c>
      <c r="Q9" s="49" t="s">
        <v>53</v>
      </c>
      <c r="R9" s="49" t="s">
        <v>53</v>
      </c>
      <c r="S9" s="49">
        <v>1</v>
      </c>
      <c r="T9" s="49" t="s">
        <v>53</v>
      </c>
      <c r="U9" s="49">
        <v>1</v>
      </c>
      <c r="V9" s="49" t="s">
        <v>53</v>
      </c>
      <c r="W9" s="49">
        <v>1</v>
      </c>
      <c r="X9" s="49" t="s">
        <v>53</v>
      </c>
      <c r="Y9" s="49" t="s">
        <v>53</v>
      </c>
      <c r="Z9" s="49" t="s">
        <v>53</v>
      </c>
      <c r="AA9" s="49" t="s">
        <v>53</v>
      </c>
      <c r="AB9" s="49" t="s">
        <v>53</v>
      </c>
      <c r="AC9" s="48">
        <v>1</v>
      </c>
      <c r="AD9" s="48" t="s">
        <v>53</v>
      </c>
      <c r="AE9" s="48" t="s">
        <v>53</v>
      </c>
      <c r="AF9" s="48" t="s">
        <v>53</v>
      </c>
      <c r="AG9" s="48">
        <v>1</v>
      </c>
      <c r="AH9" s="48"/>
      <c r="AI9" s="48" t="s">
        <v>53</v>
      </c>
      <c r="AJ9" s="48" t="s">
        <v>53</v>
      </c>
      <c r="AK9" s="48" t="s">
        <v>53</v>
      </c>
      <c r="AL9" s="48" t="s">
        <v>53</v>
      </c>
      <c r="AM9" s="48" t="s">
        <v>53</v>
      </c>
      <c r="AN9" s="50">
        <f>C9+G9+I9+K9+M9+O9+S9+U9+W9+AG9+AC9</f>
        <v>11</v>
      </c>
      <c r="AO9" s="48" t="s">
        <v>53</v>
      </c>
    </row>
    <row r="10" spans="1:41" ht="13.15" customHeight="1" x14ac:dyDescent="0.25">
      <c r="A10" s="52" t="s">
        <v>50</v>
      </c>
      <c r="B10" s="53"/>
      <c r="C10" s="54">
        <v>1</v>
      </c>
      <c r="D10" s="55" t="s">
        <v>53</v>
      </c>
      <c r="E10" s="55" t="s">
        <v>53</v>
      </c>
      <c r="F10" s="55" t="s">
        <v>53</v>
      </c>
      <c r="G10" s="54">
        <v>1</v>
      </c>
      <c r="H10" s="55" t="s">
        <v>53</v>
      </c>
      <c r="I10" s="54">
        <v>3</v>
      </c>
      <c r="J10" s="55" t="s">
        <v>53</v>
      </c>
      <c r="K10" s="54">
        <v>1</v>
      </c>
      <c r="L10" s="55" t="s">
        <v>53</v>
      </c>
      <c r="M10" s="54">
        <v>1</v>
      </c>
      <c r="N10" s="53" t="s">
        <v>53</v>
      </c>
      <c r="O10" s="54">
        <v>1</v>
      </c>
      <c r="P10" s="53" t="s">
        <v>53</v>
      </c>
      <c r="Q10" s="55" t="s">
        <v>53</v>
      </c>
      <c r="R10" s="55" t="s">
        <v>53</v>
      </c>
      <c r="S10" s="54">
        <v>1</v>
      </c>
      <c r="T10" s="55" t="s">
        <v>53</v>
      </c>
      <c r="U10" s="54">
        <v>1</v>
      </c>
      <c r="V10" s="55"/>
      <c r="W10" s="54">
        <v>1</v>
      </c>
      <c r="X10" s="55" t="s">
        <v>53</v>
      </c>
      <c r="Y10" s="55" t="s">
        <v>53</v>
      </c>
      <c r="Z10" s="55" t="s">
        <v>53</v>
      </c>
      <c r="AA10" s="56">
        <v>1</v>
      </c>
      <c r="AB10" s="56" t="s">
        <v>53</v>
      </c>
      <c r="AC10" s="56">
        <v>3</v>
      </c>
      <c r="AD10" s="53" t="s">
        <v>53</v>
      </c>
      <c r="AE10" s="53" t="s">
        <v>53</v>
      </c>
      <c r="AF10" s="53" t="s">
        <v>53</v>
      </c>
      <c r="AG10" s="56">
        <v>2</v>
      </c>
      <c r="AH10" s="53" t="s">
        <v>53</v>
      </c>
      <c r="AI10" s="53" t="s">
        <v>53</v>
      </c>
      <c r="AJ10" s="53" t="s">
        <v>53</v>
      </c>
      <c r="AK10" s="53" t="s">
        <v>53</v>
      </c>
      <c r="AL10" s="53" t="s">
        <v>53</v>
      </c>
      <c r="AM10" s="53" t="s">
        <v>53</v>
      </c>
      <c r="AN10" s="53">
        <f>AN6+AN7+AN8+AN9</f>
        <v>17</v>
      </c>
      <c r="AO10" s="53" t="s">
        <v>53</v>
      </c>
    </row>
    <row r="11" spans="1:41" x14ac:dyDescent="0.25">
      <c r="A11" s="42" t="s">
        <v>2</v>
      </c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8"/>
      <c r="AN11" s="57"/>
      <c r="AO11" s="46"/>
    </row>
    <row r="12" spans="1:41" ht="60.75" customHeight="1" x14ac:dyDescent="0.25">
      <c r="A12" s="47" t="s">
        <v>61</v>
      </c>
      <c r="B12" s="50" t="s">
        <v>0</v>
      </c>
      <c r="C12" s="49" t="s">
        <v>53</v>
      </c>
      <c r="D12" s="49" t="s">
        <v>53</v>
      </c>
      <c r="E12" s="49" t="s">
        <v>53</v>
      </c>
      <c r="F12" s="49" t="s">
        <v>53</v>
      </c>
      <c r="G12" s="49" t="s">
        <v>53</v>
      </c>
      <c r="H12" s="49" t="s">
        <v>53</v>
      </c>
      <c r="I12" s="49" t="s">
        <v>53</v>
      </c>
      <c r="J12" s="49" t="s">
        <v>53</v>
      </c>
      <c r="K12" s="49" t="s">
        <v>53</v>
      </c>
      <c r="L12" s="49" t="s">
        <v>53</v>
      </c>
      <c r="M12" s="49" t="s">
        <v>53</v>
      </c>
      <c r="N12" s="49" t="s">
        <v>53</v>
      </c>
      <c r="O12" s="49">
        <v>1</v>
      </c>
      <c r="P12" s="49" t="s">
        <v>53</v>
      </c>
      <c r="Q12" s="49" t="s">
        <v>53</v>
      </c>
      <c r="R12" s="49" t="s">
        <v>53</v>
      </c>
      <c r="S12" s="49" t="s">
        <v>53</v>
      </c>
      <c r="T12" s="49" t="s">
        <v>53</v>
      </c>
      <c r="U12" s="49" t="s">
        <v>53</v>
      </c>
      <c r="V12" s="49" t="s">
        <v>53</v>
      </c>
      <c r="W12" s="49">
        <v>1</v>
      </c>
      <c r="X12" s="49" t="s">
        <v>53</v>
      </c>
      <c r="Y12" s="49" t="s">
        <v>53</v>
      </c>
      <c r="Z12" s="49" t="s">
        <v>53</v>
      </c>
      <c r="AA12" s="50" t="s">
        <v>53</v>
      </c>
      <c r="AB12" s="50" t="s">
        <v>53</v>
      </c>
      <c r="AC12" s="50" t="s">
        <v>53</v>
      </c>
      <c r="AD12" s="50" t="s">
        <v>53</v>
      </c>
      <c r="AE12" s="48">
        <v>1</v>
      </c>
      <c r="AF12" s="50" t="s">
        <v>53</v>
      </c>
      <c r="AG12" s="50" t="s">
        <v>53</v>
      </c>
      <c r="AH12" s="50" t="s">
        <v>53</v>
      </c>
      <c r="AI12" s="50" t="s">
        <v>53</v>
      </c>
      <c r="AJ12" s="50" t="s">
        <v>53</v>
      </c>
      <c r="AK12" s="50" t="s">
        <v>53</v>
      </c>
      <c r="AL12" s="50" t="s">
        <v>53</v>
      </c>
      <c r="AM12" s="50" t="s">
        <v>53</v>
      </c>
      <c r="AN12" s="50">
        <f>O12+W12+AE12</f>
        <v>3</v>
      </c>
      <c r="AO12" s="48" t="s">
        <v>53</v>
      </c>
    </row>
    <row r="13" spans="1:41" ht="94.5" customHeight="1" x14ac:dyDescent="0.25">
      <c r="A13" s="51" t="s">
        <v>62</v>
      </c>
      <c r="B13" s="50" t="s">
        <v>0</v>
      </c>
      <c r="C13" s="49" t="s">
        <v>53</v>
      </c>
      <c r="D13" s="49" t="s">
        <v>53</v>
      </c>
      <c r="E13" s="49">
        <v>1</v>
      </c>
      <c r="F13" s="49" t="s">
        <v>53</v>
      </c>
      <c r="G13" s="49" t="s">
        <v>53</v>
      </c>
      <c r="H13" s="49" t="s">
        <v>53</v>
      </c>
      <c r="I13" s="49" t="s">
        <v>53</v>
      </c>
      <c r="J13" s="49" t="s">
        <v>53</v>
      </c>
      <c r="K13" s="50">
        <v>1</v>
      </c>
      <c r="L13" s="49" t="s">
        <v>53</v>
      </c>
      <c r="M13" s="49" t="s">
        <v>53</v>
      </c>
      <c r="N13" s="49" t="s">
        <v>53</v>
      </c>
      <c r="O13" s="59">
        <v>1</v>
      </c>
      <c r="P13" s="59" t="s">
        <v>53</v>
      </c>
      <c r="Q13" s="49" t="s">
        <v>53</v>
      </c>
      <c r="R13" s="49" t="s">
        <v>53</v>
      </c>
      <c r="S13" s="49" t="s">
        <v>53</v>
      </c>
      <c r="T13" s="49" t="s">
        <v>53</v>
      </c>
      <c r="U13" s="49" t="s">
        <v>53</v>
      </c>
      <c r="V13" s="49" t="s">
        <v>53</v>
      </c>
      <c r="W13" s="49" t="s">
        <v>53</v>
      </c>
      <c r="X13" s="49" t="s">
        <v>53</v>
      </c>
      <c r="Y13" s="49" t="s">
        <v>53</v>
      </c>
      <c r="Z13" s="49" t="s">
        <v>53</v>
      </c>
      <c r="AA13" s="50" t="s">
        <v>53</v>
      </c>
      <c r="AB13" s="50" t="s">
        <v>53</v>
      </c>
      <c r="AC13" s="50">
        <v>1</v>
      </c>
      <c r="AD13" s="50" t="s">
        <v>53</v>
      </c>
      <c r="AE13" s="50"/>
      <c r="AF13" s="50" t="s">
        <v>53</v>
      </c>
      <c r="AG13" s="50" t="s">
        <v>53</v>
      </c>
      <c r="AH13" s="50" t="s">
        <v>53</v>
      </c>
      <c r="AI13" s="50" t="s">
        <v>53</v>
      </c>
      <c r="AJ13" s="50" t="s">
        <v>53</v>
      </c>
      <c r="AK13" s="50">
        <v>1</v>
      </c>
      <c r="AL13" s="50" t="s">
        <v>53</v>
      </c>
      <c r="AM13" s="50" t="s">
        <v>53</v>
      </c>
      <c r="AN13" s="50">
        <f>E13+K13+O13+AC13+AK13</f>
        <v>5</v>
      </c>
      <c r="AO13" s="48" t="s">
        <v>53</v>
      </c>
    </row>
    <row r="14" spans="1:41" ht="72" customHeight="1" x14ac:dyDescent="0.25">
      <c r="A14" s="47" t="s">
        <v>63</v>
      </c>
      <c r="B14" s="50" t="s">
        <v>0</v>
      </c>
      <c r="C14" s="49">
        <v>1</v>
      </c>
      <c r="D14" s="49" t="s">
        <v>53</v>
      </c>
      <c r="E14" s="49">
        <v>1</v>
      </c>
      <c r="F14" s="49" t="s">
        <v>53</v>
      </c>
      <c r="G14" s="49" t="s">
        <v>53</v>
      </c>
      <c r="H14" s="49" t="s">
        <v>53</v>
      </c>
      <c r="I14" s="49">
        <v>1</v>
      </c>
      <c r="J14" s="49" t="s">
        <v>53</v>
      </c>
      <c r="K14" s="49" t="s">
        <v>53</v>
      </c>
      <c r="L14" s="49" t="s">
        <v>53</v>
      </c>
      <c r="M14" s="49" t="s">
        <v>53</v>
      </c>
      <c r="N14" s="49" t="s">
        <v>53</v>
      </c>
      <c r="O14" s="49" t="s">
        <v>53</v>
      </c>
      <c r="P14" s="49" t="s">
        <v>53</v>
      </c>
      <c r="Q14" s="49" t="s">
        <v>53</v>
      </c>
      <c r="R14" s="49" t="s">
        <v>53</v>
      </c>
      <c r="S14" s="49" t="s">
        <v>53</v>
      </c>
      <c r="T14" s="49" t="s">
        <v>53</v>
      </c>
      <c r="U14" s="59">
        <v>1</v>
      </c>
      <c r="V14" s="49" t="s">
        <v>53</v>
      </c>
      <c r="W14" s="59">
        <v>1</v>
      </c>
      <c r="X14" s="49" t="s">
        <v>53</v>
      </c>
      <c r="Y14" s="49" t="s">
        <v>53</v>
      </c>
      <c r="Z14" s="49" t="s">
        <v>53</v>
      </c>
      <c r="AA14" s="50">
        <v>1</v>
      </c>
      <c r="AB14" s="50" t="s">
        <v>53</v>
      </c>
      <c r="AC14" s="50">
        <v>1</v>
      </c>
      <c r="AD14" s="50" t="s">
        <v>53</v>
      </c>
      <c r="AE14" s="50" t="s">
        <v>53</v>
      </c>
      <c r="AF14" s="50" t="s">
        <v>53</v>
      </c>
      <c r="AG14" s="50" t="s">
        <v>53</v>
      </c>
      <c r="AH14" s="50" t="s">
        <v>53</v>
      </c>
      <c r="AI14" s="50">
        <v>1</v>
      </c>
      <c r="AJ14" s="50" t="s">
        <v>53</v>
      </c>
      <c r="AK14" s="50">
        <v>1</v>
      </c>
      <c r="AL14" s="50" t="s">
        <v>53</v>
      </c>
      <c r="AM14" s="50" t="s">
        <v>53</v>
      </c>
      <c r="AN14" s="50">
        <f t="shared" ref="AN14:AN21" si="0">SUM(C14:AM14)</f>
        <v>9</v>
      </c>
      <c r="AO14" s="48" t="s">
        <v>53</v>
      </c>
    </row>
    <row r="15" spans="1:41" ht="39.6" customHeight="1" x14ac:dyDescent="0.25">
      <c r="A15" s="88" t="s">
        <v>64</v>
      </c>
      <c r="B15" s="50" t="s">
        <v>0</v>
      </c>
      <c r="C15" s="50">
        <v>13</v>
      </c>
      <c r="D15" s="49" t="s">
        <v>53</v>
      </c>
      <c r="E15" s="49" t="s">
        <v>53</v>
      </c>
      <c r="F15" s="49" t="s">
        <v>53</v>
      </c>
      <c r="G15" s="59">
        <v>2</v>
      </c>
      <c r="H15" s="49" t="s">
        <v>53</v>
      </c>
      <c r="I15" s="49" t="s">
        <v>53</v>
      </c>
      <c r="J15" s="49" t="s">
        <v>53</v>
      </c>
      <c r="K15" s="59">
        <v>34</v>
      </c>
      <c r="L15" s="49" t="s">
        <v>53</v>
      </c>
      <c r="M15" s="59">
        <v>3</v>
      </c>
      <c r="N15" s="49" t="s">
        <v>53</v>
      </c>
      <c r="O15" s="59">
        <v>2</v>
      </c>
      <c r="P15" s="59" t="s">
        <v>53</v>
      </c>
      <c r="Q15" s="59">
        <v>12</v>
      </c>
      <c r="R15" s="49" t="s">
        <v>53</v>
      </c>
      <c r="S15" s="59">
        <v>36</v>
      </c>
      <c r="T15" s="49" t="s">
        <v>53</v>
      </c>
      <c r="U15" s="59">
        <v>13</v>
      </c>
      <c r="V15" s="59"/>
      <c r="W15" s="59">
        <v>23</v>
      </c>
      <c r="X15" s="49" t="s">
        <v>53</v>
      </c>
      <c r="Y15" s="50">
        <v>10</v>
      </c>
      <c r="Z15" s="49" t="s">
        <v>53</v>
      </c>
      <c r="AA15" s="50">
        <v>4</v>
      </c>
      <c r="AB15" s="50" t="s">
        <v>53</v>
      </c>
      <c r="AC15" s="50">
        <v>12</v>
      </c>
      <c r="AD15" s="50" t="s">
        <v>53</v>
      </c>
      <c r="AE15" s="50">
        <v>8</v>
      </c>
      <c r="AF15" s="50" t="s">
        <v>53</v>
      </c>
      <c r="AG15" s="50" t="s">
        <v>53</v>
      </c>
      <c r="AH15" s="50" t="s">
        <v>53</v>
      </c>
      <c r="AI15" s="50">
        <v>3</v>
      </c>
      <c r="AJ15" s="50" t="s">
        <v>53</v>
      </c>
      <c r="AK15" s="50">
        <v>3</v>
      </c>
      <c r="AL15" s="50" t="s">
        <v>53</v>
      </c>
      <c r="AM15" s="50" t="s">
        <v>53</v>
      </c>
      <c r="AN15" s="50">
        <f>C15+G15+K15+M15+O15+Q15+S15+U15+W15+Y15+AA15+AC15+AE15+AI15+AK15</f>
        <v>178</v>
      </c>
      <c r="AO15" s="48" t="s">
        <v>53</v>
      </c>
    </row>
    <row r="16" spans="1:41" ht="45.75" customHeight="1" x14ac:dyDescent="0.25">
      <c r="A16" s="88"/>
      <c r="B16" s="50" t="s">
        <v>1</v>
      </c>
      <c r="C16" s="60"/>
      <c r="D16" s="61">
        <v>10027.06</v>
      </c>
      <c r="E16" s="49" t="s">
        <v>53</v>
      </c>
      <c r="F16" s="49" t="s">
        <v>53</v>
      </c>
      <c r="G16" s="49" t="s">
        <v>53</v>
      </c>
      <c r="H16" s="49" t="s">
        <v>53</v>
      </c>
      <c r="I16" s="49" t="s">
        <v>53</v>
      </c>
      <c r="J16" s="49" t="s">
        <v>53</v>
      </c>
      <c r="K16" s="49" t="s">
        <v>53</v>
      </c>
      <c r="L16" s="62">
        <v>39220.733200000002</v>
      </c>
      <c r="M16" s="49" t="s">
        <v>53</v>
      </c>
      <c r="N16" s="49" t="s">
        <v>53</v>
      </c>
      <c r="O16" s="49" t="s">
        <v>53</v>
      </c>
      <c r="P16" s="49" t="s">
        <v>53</v>
      </c>
      <c r="Q16" s="49" t="s">
        <v>53</v>
      </c>
      <c r="R16" s="61">
        <v>4366.54</v>
      </c>
      <c r="S16" s="49" t="s">
        <v>53</v>
      </c>
      <c r="T16" s="61">
        <v>21792.799999999999</v>
      </c>
      <c r="U16" s="60"/>
      <c r="V16" s="61">
        <v>5244.8447999999999</v>
      </c>
      <c r="W16" s="60" t="s">
        <v>53</v>
      </c>
      <c r="X16" s="61">
        <v>10832.83</v>
      </c>
      <c r="Y16" s="60"/>
      <c r="Z16" s="62">
        <v>3903.91</v>
      </c>
      <c r="AA16" s="50" t="s">
        <v>53</v>
      </c>
      <c r="AB16" s="50" t="s">
        <v>53</v>
      </c>
      <c r="AC16" s="50" t="s">
        <v>53</v>
      </c>
      <c r="AD16" s="50" t="s">
        <v>53</v>
      </c>
      <c r="AE16" s="50" t="s">
        <v>53</v>
      </c>
      <c r="AF16" s="50" t="s">
        <v>53</v>
      </c>
      <c r="AG16" s="50" t="s">
        <v>53</v>
      </c>
      <c r="AH16" s="50" t="s">
        <v>53</v>
      </c>
      <c r="AI16" s="50" t="s">
        <v>53</v>
      </c>
      <c r="AJ16" s="50" t="s">
        <v>53</v>
      </c>
      <c r="AK16" s="50" t="s">
        <v>53</v>
      </c>
      <c r="AL16" s="62">
        <v>15609.7</v>
      </c>
      <c r="AM16" s="50" t="s">
        <v>53</v>
      </c>
      <c r="AN16" s="48" t="s">
        <v>53</v>
      </c>
      <c r="AO16" s="62">
        <f>D16+L16+R16+T16+V16+X16+Z16+AL16</f>
        <v>110998.41800000001</v>
      </c>
    </row>
    <row r="17" spans="1:41" ht="14.45" customHeight="1" x14ac:dyDescent="0.25">
      <c r="A17" s="52" t="s">
        <v>51</v>
      </c>
      <c r="B17" s="53"/>
      <c r="C17" s="63">
        <v>14</v>
      </c>
      <c r="D17" s="64">
        <v>10027.06</v>
      </c>
      <c r="E17" s="54">
        <v>2</v>
      </c>
      <c r="F17" s="55" t="s">
        <v>53</v>
      </c>
      <c r="G17" s="54">
        <v>2</v>
      </c>
      <c r="H17" s="55" t="s">
        <v>53</v>
      </c>
      <c r="I17" s="54">
        <v>1</v>
      </c>
      <c r="J17" s="55" t="s">
        <v>53</v>
      </c>
      <c r="K17" s="65">
        <v>35</v>
      </c>
      <c r="L17" s="66">
        <v>39220.733200000002</v>
      </c>
      <c r="M17" s="54">
        <v>3</v>
      </c>
      <c r="N17" s="55" t="s">
        <v>53</v>
      </c>
      <c r="O17" s="54">
        <v>4</v>
      </c>
      <c r="P17" s="55" t="s">
        <v>53</v>
      </c>
      <c r="Q17" s="67">
        <v>12</v>
      </c>
      <c r="R17" s="68">
        <v>4366.54</v>
      </c>
      <c r="S17" s="63">
        <v>36</v>
      </c>
      <c r="T17" s="64">
        <v>21792.799999999999</v>
      </c>
      <c r="U17" s="63">
        <v>14</v>
      </c>
      <c r="V17" s="64">
        <v>5244.8447999999999</v>
      </c>
      <c r="W17" s="63">
        <v>25</v>
      </c>
      <c r="X17" s="64">
        <v>10832.83</v>
      </c>
      <c r="Y17" s="65">
        <v>10</v>
      </c>
      <c r="Z17" s="66">
        <v>3903.91</v>
      </c>
      <c r="AA17" s="56">
        <v>5</v>
      </c>
      <c r="AB17" s="53" t="s">
        <v>53</v>
      </c>
      <c r="AC17" s="56">
        <v>14</v>
      </c>
      <c r="AD17" s="53" t="s">
        <v>53</v>
      </c>
      <c r="AE17" s="56">
        <v>9</v>
      </c>
      <c r="AF17" s="53"/>
      <c r="AG17" s="53"/>
      <c r="AH17" s="53"/>
      <c r="AI17" s="53">
        <v>4</v>
      </c>
      <c r="AJ17" s="53"/>
      <c r="AK17" s="56">
        <v>5</v>
      </c>
      <c r="AL17" s="66">
        <v>15609.7</v>
      </c>
      <c r="AM17" s="53" t="s">
        <v>53</v>
      </c>
      <c r="AN17" s="69">
        <f>AN12+AN13+AN14+AN15</f>
        <v>195</v>
      </c>
      <c r="AO17" s="70">
        <f>AO16</f>
        <v>110998.41800000001</v>
      </c>
    </row>
    <row r="18" spans="1:41" ht="14.45" customHeight="1" x14ac:dyDescent="0.25">
      <c r="A18" s="71" t="s">
        <v>14</v>
      </c>
      <c r="B18" s="57"/>
      <c r="C18" s="57"/>
      <c r="D18" s="57"/>
      <c r="E18" s="44"/>
      <c r="F18" s="44"/>
      <c r="G18" s="44"/>
      <c r="H18" s="44"/>
      <c r="I18" s="44"/>
      <c r="J18" s="44"/>
      <c r="K18" s="57"/>
      <c r="L18" s="57"/>
      <c r="M18" s="44"/>
      <c r="N18" s="44"/>
      <c r="O18" s="44"/>
      <c r="P18" s="44"/>
      <c r="Q18" s="44"/>
      <c r="R18" s="44"/>
      <c r="S18" s="44"/>
      <c r="T18" s="44"/>
      <c r="U18" s="72"/>
      <c r="V18" s="72"/>
      <c r="W18" s="44"/>
      <c r="X18" s="44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8"/>
      <c r="AN18" s="57"/>
      <c r="AO18" s="46"/>
    </row>
    <row r="19" spans="1:41" ht="66.599999999999994" customHeight="1" x14ac:dyDescent="0.25">
      <c r="A19" s="88" t="s">
        <v>65</v>
      </c>
      <c r="B19" s="50" t="s">
        <v>0</v>
      </c>
      <c r="C19" s="50" t="s">
        <v>53</v>
      </c>
      <c r="D19" s="50" t="s">
        <v>53</v>
      </c>
      <c r="E19" s="50" t="s">
        <v>53</v>
      </c>
      <c r="F19" s="50" t="s">
        <v>53</v>
      </c>
      <c r="G19" s="50" t="s">
        <v>53</v>
      </c>
      <c r="H19" s="50" t="s">
        <v>53</v>
      </c>
      <c r="I19" s="50" t="s">
        <v>53</v>
      </c>
      <c r="J19" s="50" t="s">
        <v>53</v>
      </c>
      <c r="K19" s="50" t="s">
        <v>53</v>
      </c>
      <c r="L19" s="50" t="s">
        <v>53</v>
      </c>
      <c r="M19" s="50" t="s">
        <v>53</v>
      </c>
      <c r="N19" s="50" t="s">
        <v>53</v>
      </c>
      <c r="O19" s="50" t="s">
        <v>53</v>
      </c>
      <c r="P19" s="50" t="s">
        <v>53</v>
      </c>
      <c r="Q19" s="50" t="s">
        <v>53</v>
      </c>
      <c r="R19" s="50" t="s">
        <v>53</v>
      </c>
      <c r="S19" s="50" t="s">
        <v>53</v>
      </c>
      <c r="T19" s="50" t="s">
        <v>53</v>
      </c>
      <c r="U19" s="73">
        <v>1</v>
      </c>
      <c r="V19" s="49" t="s">
        <v>53</v>
      </c>
      <c r="W19" s="49" t="s">
        <v>53</v>
      </c>
      <c r="X19" s="49" t="s">
        <v>53</v>
      </c>
      <c r="Y19" s="50">
        <v>1</v>
      </c>
      <c r="Z19" s="49" t="s">
        <v>53</v>
      </c>
      <c r="AA19" s="50">
        <v>1</v>
      </c>
      <c r="AB19" s="49" t="s">
        <v>53</v>
      </c>
      <c r="AC19" s="49" t="s">
        <v>53</v>
      </c>
      <c r="AD19" s="49" t="s">
        <v>53</v>
      </c>
      <c r="AE19" s="49" t="s">
        <v>53</v>
      </c>
      <c r="AF19" s="49" t="s">
        <v>53</v>
      </c>
      <c r="AG19" s="49" t="s">
        <v>53</v>
      </c>
      <c r="AH19" s="49" t="s">
        <v>53</v>
      </c>
      <c r="AI19" s="50">
        <v>1</v>
      </c>
      <c r="AJ19" s="49" t="s">
        <v>53</v>
      </c>
      <c r="AK19" s="50">
        <v>1</v>
      </c>
      <c r="AL19" s="49" t="s">
        <v>53</v>
      </c>
      <c r="AM19" s="49" t="s">
        <v>53</v>
      </c>
      <c r="AN19" s="50">
        <f>U19+Y19+AA19+AI19+AK19</f>
        <v>5</v>
      </c>
      <c r="AO19" s="48" t="s">
        <v>53</v>
      </c>
    </row>
    <row r="20" spans="1:41" ht="81.75" customHeight="1" x14ac:dyDescent="0.25">
      <c r="A20" s="88"/>
      <c r="B20" s="50" t="s">
        <v>1</v>
      </c>
      <c r="C20" s="50" t="s">
        <v>53</v>
      </c>
      <c r="D20" s="50" t="s">
        <v>53</v>
      </c>
      <c r="E20" s="50" t="s">
        <v>53</v>
      </c>
      <c r="F20" s="50" t="s">
        <v>53</v>
      </c>
      <c r="G20" s="50" t="s">
        <v>53</v>
      </c>
      <c r="H20" s="50" t="s">
        <v>53</v>
      </c>
      <c r="I20" s="50" t="s">
        <v>53</v>
      </c>
      <c r="J20" s="50" t="s">
        <v>53</v>
      </c>
      <c r="K20" s="50" t="s">
        <v>53</v>
      </c>
      <c r="L20" s="50" t="s">
        <v>53</v>
      </c>
      <c r="M20" s="50" t="s">
        <v>53</v>
      </c>
      <c r="N20" s="50" t="s">
        <v>53</v>
      </c>
      <c r="O20" s="50" t="s">
        <v>53</v>
      </c>
      <c r="P20" s="50" t="s">
        <v>53</v>
      </c>
      <c r="Q20" s="50" t="s">
        <v>53</v>
      </c>
      <c r="R20" s="50" t="s">
        <v>53</v>
      </c>
      <c r="S20" s="50" t="s">
        <v>53</v>
      </c>
      <c r="T20" s="50" t="s">
        <v>53</v>
      </c>
      <c r="U20" s="60"/>
      <c r="V20" s="61">
        <v>212.65807000000001</v>
      </c>
      <c r="W20" s="49" t="s">
        <v>53</v>
      </c>
      <c r="X20" s="49" t="s">
        <v>53</v>
      </c>
      <c r="Y20" s="49" t="s">
        <v>53</v>
      </c>
      <c r="Z20" s="50">
        <v>2.3765399999999999</v>
      </c>
      <c r="AA20" s="49" t="s">
        <v>53</v>
      </c>
      <c r="AB20" s="62">
        <v>468</v>
      </c>
      <c r="AC20" s="49" t="s">
        <v>53</v>
      </c>
      <c r="AD20" s="49" t="s">
        <v>53</v>
      </c>
      <c r="AE20" s="49" t="s">
        <v>53</v>
      </c>
      <c r="AF20" s="49" t="s">
        <v>53</v>
      </c>
      <c r="AG20" s="49" t="s">
        <v>53</v>
      </c>
      <c r="AH20" s="49" t="s">
        <v>53</v>
      </c>
      <c r="AI20" s="60"/>
      <c r="AJ20" s="62">
        <v>465.47</v>
      </c>
      <c r="AK20" s="60"/>
      <c r="AL20" s="62">
        <v>832.75725</v>
      </c>
      <c r="AM20" s="49" t="s">
        <v>53</v>
      </c>
      <c r="AN20" s="48" t="s">
        <v>53</v>
      </c>
      <c r="AO20" s="62">
        <f>V20+Z20+AB20+AJ20+AL20</f>
        <v>1981.2618600000001</v>
      </c>
    </row>
    <row r="21" spans="1:41" ht="60" customHeight="1" x14ac:dyDescent="0.25">
      <c r="A21" s="88" t="s">
        <v>66</v>
      </c>
      <c r="B21" s="50" t="s">
        <v>0</v>
      </c>
      <c r="C21" s="50" t="s">
        <v>53</v>
      </c>
      <c r="D21" s="50" t="s">
        <v>53</v>
      </c>
      <c r="E21" s="50" t="s">
        <v>53</v>
      </c>
      <c r="F21" s="50" t="s">
        <v>53</v>
      </c>
      <c r="G21" s="50" t="s">
        <v>53</v>
      </c>
      <c r="H21" s="50" t="s">
        <v>53</v>
      </c>
      <c r="I21" s="50" t="s">
        <v>53</v>
      </c>
      <c r="J21" s="50" t="s">
        <v>53</v>
      </c>
      <c r="K21" s="50" t="s">
        <v>53</v>
      </c>
      <c r="L21" s="50" t="s">
        <v>53</v>
      </c>
      <c r="M21" s="50" t="s">
        <v>53</v>
      </c>
      <c r="N21" s="50" t="s">
        <v>53</v>
      </c>
      <c r="O21" s="50" t="s">
        <v>53</v>
      </c>
      <c r="P21" s="50" t="s">
        <v>53</v>
      </c>
      <c r="Q21" s="50" t="s">
        <v>53</v>
      </c>
      <c r="R21" s="50" t="s">
        <v>53</v>
      </c>
      <c r="S21" s="50" t="s">
        <v>53</v>
      </c>
      <c r="T21" s="50" t="s">
        <v>53</v>
      </c>
      <c r="U21" s="73">
        <v>1</v>
      </c>
      <c r="V21" s="49" t="s">
        <v>53</v>
      </c>
      <c r="W21" s="49" t="s">
        <v>53</v>
      </c>
      <c r="X21" s="49" t="s">
        <v>53</v>
      </c>
      <c r="Y21" s="50">
        <v>1</v>
      </c>
      <c r="Z21" s="49" t="s">
        <v>53</v>
      </c>
      <c r="AA21" s="50">
        <v>1</v>
      </c>
      <c r="AB21" s="49" t="s">
        <v>53</v>
      </c>
      <c r="AC21" s="49" t="s">
        <v>53</v>
      </c>
      <c r="AD21" s="49" t="s">
        <v>53</v>
      </c>
      <c r="AE21" s="49" t="s">
        <v>53</v>
      </c>
      <c r="AF21" s="49" t="s">
        <v>53</v>
      </c>
      <c r="AG21" s="49" t="s">
        <v>53</v>
      </c>
      <c r="AH21" s="49" t="s">
        <v>53</v>
      </c>
      <c r="AI21" s="50">
        <v>1</v>
      </c>
      <c r="AJ21" s="49" t="s">
        <v>53</v>
      </c>
      <c r="AK21" s="50">
        <v>1</v>
      </c>
      <c r="AL21" s="49" t="s">
        <v>53</v>
      </c>
      <c r="AM21" s="49" t="s">
        <v>53</v>
      </c>
      <c r="AN21" s="50">
        <f t="shared" si="0"/>
        <v>5</v>
      </c>
      <c r="AO21" s="48" t="s">
        <v>53</v>
      </c>
    </row>
    <row r="22" spans="1:41" ht="118.5" customHeight="1" x14ac:dyDescent="0.25">
      <c r="A22" s="88"/>
      <c r="B22" s="50" t="s">
        <v>1</v>
      </c>
      <c r="C22" s="50" t="s">
        <v>53</v>
      </c>
      <c r="D22" s="50" t="s">
        <v>53</v>
      </c>
      <c r="E22" s="50" t="s">
        <v>53</v>
      </c>
      <c r="F22" s="50" t="s">
        <v>53</v>
      </c>
      <c r="G22" s="50" t="s">
        <v>53</v>
      </c>
      <c r="H22" s="50" t="s">
        <v>53</v>
      </c>
      <c r="I22" s="50" t="s">
        <v>53</v>
      </c>
      <c r="J22" s="50" t="s">
        <v>53</v>
      </c>
      <c r="K22" s="50" t="s">
        <v>53</v>
      </c>
      <c r="L22" s="50" t="s">
        <v>53</v>
      </c>
      <c r="M22" s="50" t="s">
        <v>53</v>
      </c>
      <c r="N22" s="50" t="s">
        <v>53</v>
      </c>
      <c r="O22" s="50" t="s">
        <v>53</v>
      </c>
      <c r="P22" s="50" t="s">
        <v>53</v>
      </c>
      <c r="Q22" s="50" t="s">
        <v>53</v>
      </c>
      <c r="R22" s="50" t="s">
        <v>53</v>
      </c>
      <c r="S22" s="50" t="s">
        <v>53</v>
      </c>
      <c r="T22" s="50" t="s">
        <v>53</v>
      </c>
      <c r="U22" s="50" t="s">
        <v>53</v>
      </c>
      <c r="V22" s="61">
        <v>497.71316999999999</v>
      </c>
      <c r="W22" s="49" t="s">
        <v>53</v>
      </c>
      <c r="X22" s="49" t="s">
        <v>53</v>
      </c>
      <c r="Y22" s="60"/>
      <c r="Z22" s="50">
        <v>227.49</v>
      </c>
      <c r="AA22" s="49" t="s">
        <v>53</v>
      </c>
      <c r="AB22" s="62">
        <v>848</v>
      </c>
      <c r="AC22" s="49" t="s">
        <v>53</v>
      </c>
      <c r="AD22" s="49" t="s">
        <v>53</v>
      </c>
      <c r="AE22" s="49" t="s">
        <v>53</v>
      </c>
      <c r="AF22" s="49" t="s">
        <v>53</v>
      </c>
      <c r="AG22" s="49" t="s">
        <v>53</v>
      </c>
      <c r="AH22" s="49" t="s">
        <v>53</v>
      </c>
      <c r="AI22" s="49" t="s">
        <v>53</v>
      </c>
      <c r="AJ22" s="62">
        <v>785</v>
      </c>
      <c r="AK22" s="60"/>
      <c r="AL22" s="62">
        <v>168.7501</v>
      </c>
      <c r="AM22" s="49" t="s">
        <v>53</v>
      </c>
      <c r="AN22" s="48" t="s">
        <v>53</v>
      </c>
      <c r="AO22" s="62">
        <f>SUM(C22:AM22)</f>
        <v>2526.95327</v>
      </c>
    </row>
    <row r="23" spans="1:41" ht="16.899999999999999" customHeight="1" x14ac:dyDescent="0.25">
      <c r="A23" s="52" t="s">
        <v>52</v>
      </c>
      <c r="B23" s="53"/>
      <c r="C23" s="53" t="s">
        <v>53</v>
      </c>
      <c r="D23" s="53" t="s">
        <v>53</v>
      </c>
      <c r="E23" s="53" t="s">
        <v>53</v>
      </c>
      <c r="F23" s="53" t="s">
        <v>53</v>
      </c>
      <c r="G23" s="53" t="s">
        <v>53</v>
      </c>
      <c r="H23" s="53" t="s">
        <v>53</v>
      </c>
      <c r="I23" s="53" t="s">
        <v>53</v>
      </c>
      <c r="J23" s="53" t="s">
        <v>53</v>
      </c>
      <c r="K23" s="53" t="s">
        <v>53</v>
      </c>
      <c r="L23" s="53" t="s">
        <v>53</v>
      </c>
      <c r="M23" s="53" t="s">
        <v>53</v>
      </c>
      <c r="N23" s="53" t="s">
        <v>53</v>
      </c>
      <c r="O23" s="53" t="s">
        <v>53</v>
      </c>
      <c r="P23" s="53" t="s">
        <v>53</v>
      </c>
      <c r="Q23" s="53" t="s">
        <v>53</v>
      </c>
      <c r="R23" s="53" t="s">
        <v>53</v>
      </c>
      <c r="S23" s="53" t="s">
        <v>53</v>
      </c>
      <c r="T23" s="53" t="s">
        <v>53</v>
      </c>
      <c r="U23" s="63">
        <v>2</v>
      </c>
      <c r="V23" s="64">
        <f>V20+V22</f>
        <v>710.37123999999994</v>
      </c>
      <c r="W23" s="55" t="s">
        <v>53</v>
      </c>
      <c r="X23" s="55" t="s">
        <v>53</v>
      </c>
      <c r="Y23" s="56">
        <v>2</v>
      </c>
      <c r="Z23" s="56">
        <f>Z20+Z22</f>
        <v>229.86654000000001</v>
      </c>
      <c r="AA23" s="65">
        <v>2</v>
      </c>
      <c r="AB23" s="66">
        <f>AB20+AB22</f>
        <v>1316</v>
      </c>
      <c r="AC23" s="55" t="s">
        <v>53</v>
      </c>
      <c r="AD23" s="55" t="s">
        <v>53</v>
      </c>
      <c r="AE23" s="55" t="s">
        <v>53</v>
      </c>
      <c r="AF23" s="55" t="s">
        <v>53</v>
      </c>
      <c r="AG23" s="55" t="s">
        <v>53</v>
      </c>
      <c r="AH23" s="55" t="s">
        <v>53</v>
      </c>
      <c r="AI23" s="65">
        <v>2</v>
      </c>
      <c r="AJ23" s="66">
        <f>AJ20+AJ22</f>
        <v>1250.47</v>
      </c>
      <c r="AK23" s="56">
        <v>2</v>
      </c>
      <c r="AL23" s="66">
        <f>AL20+AL22</f>
        <v>1001.50735</v>
      </c>
      <c r="AM23" s="55" t="s">
        <v>53</v>
      </c>
      <c r="AN23" s="69">
        <f>AN19+AN21</f>
        <v>10</v>
      </c>
      <c r="AO23" s="70">
        <f>AO20+AO22</f>
        <v>4508.2151300000005</v>
      </c>
    </row>
    <row r="24" spans="1:41" x14ac:dyDescent="0.25">
      <c r="A24" s="43" t="s">
        <v>4</v>
      </c>
      <c r="B24" s="43"/>
      <c r="C24" s="57"/>
      <c r="D24" s="57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8"/>
      <c r="AN24" s="57"/>
      <c r="AO24" s="46"/>
    </row>
    <row r="25" spans="1:41" ht="23.45" customHeight="1" x14ac:dyDescent="0.25">
      <c r="A25" s="74" t="s">
        <v>21</v>
      </c>
      <c r="B25" s="50" t="s">
        <v>1</v>
      </c>
      <c r="C25" s="60">
        <v>1</v>
      </c>
      <c r="D25" s="50">
        <v>1447.23</v>
      </c>
      <c r="E25" s="50" t="s">
        <v>53</v>
      </c>
      <c r="F25" s="50" t="s">
        <v>53</v>
      </c>
      <c r="G25" s="50" t="s">
        <v>53</v>
      </c>
      <c r="H25" s="50" t="s">
        <v>53</v>
      </c>
      <c r="I25" s="60">
        <v>1</v>
      </c>
      <c r="J25" s="59">
        <v>257.74</v>
      </c>
      <c r="K25" s="60">
        <v>1</v>
      </c>
      <c r="L25" s="59">
        <v>8.0399999999999991</v>
      </c>
      <c r="M25" s="60">
        <v>1</v>
      </c>
      <c r="N25" s="59">
        <v>428.99</v>
      </c>
      <c r="O25" s="50">
        <v>1</v>
      </c>
      <c r="P25" s="59">
        <v>75.3</v>
      </c>
      <c r="Q25" s="50" t="s">
        <v>53</v>
      </c>
      <c r="R25" s="50" t="s">
        <v>53</v>
      </c>
      <c r="S25" s="48">
        <v>1</v>
      </c>
      <c r="T25" s="59">
        <v>980.38</v>
      </c>
      <c r="U25" s="50" t="s">
        <v>53</v>
      </c>
      <c r="V25" s="50" t="s">
        <v>53</v>
      </c>
      <c r="W25" s="50" t="s">
        <v>53</v>
      </c>
      <c r="X25" s="50" t="s">
        <v>53</v>
      </c>
      <c r="Y25" s="50" t="s">
        <v>53</v>
      </c>
      <c r="Z25" s="50" t="s">
        <v>53</v>
      </c>
      <c r="AA25" s="50">
        <v>1</v>
      </c>
      <c r="AB25" s="62">
        <v>50</v>
      </c>
      <c r="AC25" s="50" t="s">
        <v>53</v>
      </c>
      <c r="AD25" s="50" t="s">
        <v>53</v>
      </c>
      <c r="AE25" s="50">
        <v>1</v>
      </c>
      <c r="AF25" s="50">
        <v>144.99799999999999</v>
      </c>
      <c r="AG25" s="50">
        <v>1</v>
      </c>
      <c r="AH25" s="50">
        <v>495.43</v>
      </c>
      <c r="AI25" s="50">
        <v>1</v>
      </c>
      <c r="AJ25" s="50">
        <v>26.33</v>
      </c>
      <c r="AK25" s="50" t="s">
        <v>53</v>
      </c>
      <c r="AL25" s="50" t="s">
        <v>53</v>
      </c>
      <c r="AM25" s="50" t="s">
        <v>53</v>
      </c>
      <c r="AN25" s="75">
        <f>C25+I25+K25+M25+O25+S25+AA25+AE25+AG25+AI25</f>
        <v>10</v>
      </c>
      <c r="AO25" s="62">
        <f>D25+J25+L25+N25+P25+T25+AB25+AF25+AH25+AJ25</f>
        <v>3914.4380000000001</v>
      </c>
    </row>
    <row r="26" spans="1:41" x14ac:dyDescent="0.25">
      <c r="A26" s="39" t="s">
        <v>54</v>
      </c>
      <c r="B26" s="39"/>
      <c r="C26" s="76">
        <v>15</v>
      </c>
      <c r="D26" s="77">
        <f>D17</f>
        <v>10027.06</v>
      </c>
      <c r="E26" s="78">
        <v>2</v>
      </c>
      <c r="F26" s="50" t="s">
        <v>53</v>
      </c>
      <c r="G26" s="78">
        <v>3</v>
      </c>
      <c r="H26" s="50" t="s">
        <v>53</v>
      </c>
      <c r="I26" s="78">
        <v>4</v>
      </c>
      <c r="J26" s="78" t="s">
        <v>53</v>
      </c>
      <c r="K26" s="78">
        <v>36</v>
      </c>
      <c r="L26" s="79">
        <f>L16</f>
        <v>39220.733200000002</v>
      </c>
      <c r="M26" s="78">
        <v>4</v>
      </c>
      <c r="N26" s="59" t="s">
        <v>53</v>
      </c>
      <c r="O26" s="76">
        <v>5</v>
      </c>
      <c r="P26" s="59"/>
      <c r="Q26" s="76">
        <v>12</v>
      </c>
      <c r="R26" s="79">
        <v>4366.54</v>
      </c>
      <c r="S26" s="78">
        <v>37</v>
      </c>
      <c r="T26" s="79">
        <v>21792.799999999999</v>
      </c>
      <c r="U26" s="78">
        <f>U9+U17+U23</f>
        <v>17</v>
      </c>
      <c r="V26" s="79">
        <f>V17+V23</f>
        <v>5955.2160399999993</v>
      </c>
      <c r="W26" s="78">
        <f>W10+W17</f>
        <v>26</v>
      </c>
      <c r="X26" s="79">
        <v>10832.83</v>
      </c>
      <c r="Y26" s="76">
        <f>Y17+Y23</f>
        <v>12</v>
      </c>
      <c r="Z26" s="77">
        <f>Z17+Z23</f>
        <v>4133.7765399999998</v>
      </c>
      <c r="AA26" s="76">
        <v>8</v>
      </c>
      <c r="AB26" s="77">
        <f>AB23</f>
        <v>1316</v>
      </c>
      <c r="AC26" s="76">
        <v>17</v>
      </c>
      <c r="AD26" s="50" t="s">
        <v>53</v>
      </c>
      <c r="AE26" s="76">
        <v>9</v>
      </c>
      <c r="AF26" s="50" t="s">
        <v>53</v>
      </c>
      <c r="AG26" s="76">
        <v>2</v>
      </c>
      <c r="AH26" s="50" t="s">
        <v>53</v>
      </c>
      <c r="AI26" s="76">
        <f>AI17+AI23</f>
        <v>6</v>
      </c>
      <c r="AJ26" s="77">
        <f>AJ23</f>
        <v>1250.47</v>
      </c>
      <c r="AK26" s="76">
        <f>AK17+AK23</f>
        <v>7</v>
      </c>
      <c r="AL26" s="77">
        <f>AL17+AL23</f>
        <v>16611.207350000001</v>
      </c>
      <c r="AM26" s="50" t="s">
        <v>53</v>
      </c>
      <c r="AN26" s="50">
        <f>AN10+AN17+AN23</f>
        <v>222</v>
      </c>
      <c r="AO26" s="80">
        <f>AO17+AO23</f>
        <v>115506.63313</v>
      </c>
    </row>
    <row r="27" spans="1:4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</row>
    <row r="28" spans="1:41" x14ac:dyDescent="0.25">
      <c r="AO28" s="82"/>
    </row>
  </sheetData>
  <mergeCells count="24">
    <mergeCell ref="X1:AE1"/>
    <mergeCell ref="A2:AE2"/>
    <mergeCell ref="A15:A16"/>
    <mergeCell ref="A19:A20"/>
    <mergeCell ref="AC3:AD3"/>
    <mergeCell ref="I3:J3"/>
    <mergeCell ref="Q3:R3"/>
    <mergeCell ref="S3:T3"/>
    <mergeCell ref="AN3:AO3"/>
    <mergeCell ref="U3:V3"/>
    <mergeCell ref="O3:P3"/>
    <mergeCell ref="A21:A22"/>
    <mergeCell ref="AG3:AH3"/>
    <mergeCell ref="AK3:AL3"/>
    <mergeCell ref="AI3:AJ3"/>
    <mergeCell ref="M3:N3"/>
    <mergeCell ref="Y3:Z3"/>
    <mergeCell ref="AA3:AB3"/>
    <mergeCell ref="W3:X3"/>
    <mergeCell ref="AE3:AF3"/>
    <mergeCell ref="K3:L3"/>
    <mergeCell ref="C3:D3"/>
    <mergeCell ref="E3:F3"/>
    <mergeCell ref="G3:H3"/>
  </mergeCells>
  <pageMargins left="0.25" right="0.25" top="0.75" bottom="0.75" header="0.3" footer="0.3"/>
  <pageSetup paperSize="9" scale="4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R38"/>
  <sheetViews>
    <sheetView workbookViewId="0">
      <selection activeCell="L1" sqref="L1:R1"/>
    </sheetView>
  </sheetViews>
  <sheetFormatPr defaultRowHeight="15" x14ac:dyDescent="0.25"/>
  <cols>
    <col min="1" max="1" width="51.85546875" customWidth="1"/>
    <col min="2" max="2" width="12" customWidth="1"/>
    <col min="3" max="3" width="5.7109375" customWidth="1"/>
    <col min="4" max="4" width="8.140625" customWidth="1"/>
    <col min="5" max="5" width="6.7109375" customWidth="1"/>
    <col min="6" max="6" width="8.140625" customWidth="1"/>
    <col min="7" max="7" width="5.42578125" customWidth="1"/>
    <col min="8" max="8" width="8.7109375" customWidth="1"/>
    <col min="9" max="9" width="6.5703125" customWidth="1"/>
    <col min="10" max="10" width="9" customWidth="1"/>
    <col min="11" max="11" width="5.7109375" customWidth="1"/>
    <col min="12" max="12" width="7.5703125" customWidth="1"/>
    <col min="13" max="13" width="7.140625" customWidth="1"/>
    <col min="14" max="14" width="9.42578125" customWidth="1"/>
    <col min="15" max="15" width="6.85546875" customWidth="1"/>
    <col min="16" max="16" width="10.28515625" customWidth="1"/>
    <col min="17" max="17" width="6.28515625" customWidth="1"/>
    <col min="18" max="18" width="9.42578125" customWidth="1"/>
  </cols>
  <sheetData>
    <row r="1" spans="1:18" x14ac:dyDescent="0.25">
      <c r="L1" s="96" t="s">
        <v>68</v>
      </c>
      <c r="M1" s="96"/>
      <c r="N1" s="96"/>
      <c r="O1" s="96"/>
      <c r="P1" s="96"/>
      <c r="Q1" s="96"/>
      <c r="R1" s="96"/>
    </row>
    <row r="2" spans="1:18" ht="28.9" customHeight="1" x14ac:dyDescent="0.25">
      <c r="A2" s="98" t="s">
        <v>55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</row>
    <row r="3" spans="1:18" ht="11.45" customHeight="1" x14ac:dyDescent="0.25">
      <c r="Q3" s="97" t="s">
        <v>48</v>
      </c>
      <c r="R3" s="97"/>
    </row>
    <row r="4" spans="1:18" ht="25.9" customHeight="1" x14ac:dyDescent="0.25">
      <c r="A4" s="2"/>
      <c r="B4" s="2"/>
      <c r="C4" s="92" t="s">
        <v>17</v>
      </c>
      <c r="D4" s="93"/>
      <c r="E4" s="92" t="s">
        <v>35</v>
      </c>
      <c r="F4" s="93"/>
      <c r="G4" s="92" t="s">
        <v>37</v>
      </c>
      <c r="H4" s="93"/>
      <c r="I4" s="92" t="s">
        <v>40</v>
      </c>
      <c r="J4" s="93"/>
      <c r="K4" s="92" t="s">
        <v>42</v>
      </c>
      <c r="L4" s="93"/>
      <c r="M4" s="92" t="s">
        <v>43</v>
      </c>
      <c r="N4" s="93"/>
      <c r="O4" s="92" t="s">
        <v>45</v>
      </c>
      <c r="P4" s="93"/>
      <c r="Q4" s="99" t="s">
        <v>34</v>
      </c>
      <c r="R4" s="99"/>
    </row>
    <row r="5" spans="1:18" ht="13.9" customHeight="1" x14ac:dyDescent="0.25">
      <c r="A5" s="2"/>
      <c r="B5" s="2"/>
      <c r="C5" s="19" t="s">
        <v>33</v>
      </c>
      <c r="D5" s="19" t="s">
        <v>1</v>
      </c>
      <c r="E5" s="19" t="s">
        <v>33</v>
      </c>
      <c r="F5" s="19" t="s">
        <v>1</v>
      </c>
      <c r="G5" s="19" t="s">
        <v>33</v>
      </c>
      <c r="H5" s="19" t="s">
        <v>1</v>
      </c>
      <c r="I5" s="19" t="s">
        <v>33</v>
      </c>
      <c r="J5" s="19" t="s">
        <v>1</v>
      </c>
      <c r="K5" s="19" t="s">
        <v>33</v>
      </c>
      <c r="L5" s="19" t="s">
        <v>1</v>
      </c>
      <c r="M5" s="19" t="s">
        <v>33</v>
      </c>
      <c r="N5" s="19" t="s">
        <v>1</v>
      </c>
      <c r="O5" s="19" t="s">
        <v>33</v>
      </c>
      <c r="P5" s="19" t="s">
        <v>1</v>
      </c>
      <c r="Q5" s="19" t="s">
        <v>33</v>
      </c>
      <c r="R5" s="19" t="s">
        <v>1</v>
      </c>
    </row>
    <row r="6" spans="1:18" x14ac:dyDescent="0.25">
      <c r="A6" s="3" t="s">
        <v>3</v>
      </c>
      <c r="B6" s="4"/>
      <c r="C6" s="26"/>
      <c r="D6" s="2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11"/>
      <c r="R6" s="11"/>
    </row>
    <row r="7" spans="1:18" ht="18" customHeight="1" x14ac:dyDescent="0.25">
      <c r="A7" s="94" t="s">
        <v>36</v>
      </c>
      <c r="B7" s="21" t="s">
        <v>0</v>
      </c>
      <c r="C7" s="27"/>
      <c r="D7" s="27"/>
      <c r="E7" s="9">
        <v>1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10"/>
      <c r="R7" s="10"/>
    </row>
    <row r="8" spans="1:18" ht="43.15" customHeight="1" x14ac:dyDescent="0.25">
      <c r="A8" s="95"/>
      <c r="B8" s="23" t="s">
        <v>56</v>
      </c>
      <c r="C8" s="27"/>
      <c r="D8" s="27"/>
      <c r="E8" s="9"/>
      <c r="F8" s="9">
        <v>46.8</v>
      </c>
      <c r="G8" s="9"/>
      <c r="H8" s="9"/>
      <c r="I8" s="9"/>
      <c r="J8" s="9"/>
      <c r="K8" s="9"/>
      <c r="L8" s="9"/>
      <c r="M8" s="9"/>
      <c r="N8" s="9"/>
      <c r="O8" s="9"/>
      <c r="P8" s="9"/>
      <c r="Q8" s="10"/>
      <c r="R8" s="10"/>
    </row>
    <row r="9" spans="1:18" ht="33.75" x14ac:dyDescent="0.25">
      <c r="A9" s="7" t="s">
        <v>27</v>
      </c>
      <c r="B9" s="21" t="s">
        <v>0</v>
      </c>
      <c r="C9" s="9">
        <v>1</v>
      </c>
      <c r="D9" s="9"/>
      <c r="E9" s="9"/>
      <c r="F9" s="10"/>
      <c r="G9" s="9"/>
      <c r="H9" s="10"/>
      <c r="I9" s="9"/>
      <c r="J9" s="10"/>
      <c r="K9" s="9"/>
      <c r="L9" s="10"/>
      <c r="M9" s="9"/>
      <c r="N9" s="10"/>
      <c r="O9" s="9"/>
      <c r="P9" s="10"/>
      <c r="Q9" s="10"/>
      <c r="R9" s="10"/>
    </row>
    <row r="10" spans="1:18" x14ac:dyDescent="0.25">
      <c r="A10" s="32" t="s">
        <v>46</v>
      </c>
      <c r="B10" s="33"/>
      <c r="C10" s="34">
        <v>1</v>
      </c>
      <c r="D10" s="34"/>
      <c r="E10" s="34">
        <v>1</v>
      </c>
      <c r="F10" s="35">
        <v>46.8</v>
      </c>
      <c r="G10" s="34"/>
      <c r="H10" s="35"/>
      <c r="I10" s="34"/>
      <c r="J10" s="35"/>
      <c r="K10" s="34"/>
      <c r="L10" s="35"/>
      <c r="M10" s="34"/>
      <c r="N10" s="35"/>
      <c r="O10" s="34"/>
      <c r="P10" s="35"/>
      <c r="Q10" s="35">
        <v>2</v>
      </c>
      <c r="R10" s="35">
        <v>46.8</v>
      </c>
    </row>
    <row r="11" spans="1:18" x14ac:dyDescent="0.25">
      <c r="A11" s="16" t="s">
        <v>28</v>
      </c>
      <c r="B11" s="4"/>
      <c r="C11" s="5"/>
      <c r="D11" s="5"/>
      <c r="E11" s="5"/>
      <c r="F11" s="6"/>
      <c r="G11" s="5"/>
      <c r="H11" s="5"/>
      <c r="I11" s="5"/>
      <c r="J11" s="5"/>
      <c r="K11" s="5"/>
      <c r="L11" s="5"/>
      <c r="M11" s="5"/>
      <c r="N11" s="5"/>
      <c r="O11" s="5"/>
      <c r="P11" s="5"/>
      <c r="Q11" s="11"/>
      <c r="R11" s="11"/>
    </row>
    <row r="12" spans="1:18" ht="57" x14ac:dyDescent="0.25">
      <c r="A12" s="18" t="s">
        <v>32</v>
      </c>
      <c r="B12" s="22" t="s">
        <v>0</v>
      </c>
      <c r="C12" s="9">
        <v>1</v>
      </c>
      <c r="D12" s="9"/>
      <c r="E12" s="9">
        <v>1</v>
      </c>
      <c r="F12" s="9"/>
      <c r="G12" s="9">
        <v>1</v>
      </c>
      <c r="H12" s="9"/>
      <c r="I12" s="9">
        <v>1</v>
      </c>
      <c r="J12" s="9"/>
      <c r="K12" s="9">
        <v>4</v>
      </c>
      <c r="L12" s="9"/>
      <c r="M12" s="9">
        <v>1</v>
      </c>
      <c r="N12" s="9"/>
      <c r="O12" s="9">
        <v>24</v>
      </c>
      <c r="P12" s="9"/>
      <c r="Q12" s="20">
        <f>C12+E12+G12+I12+K12+M12+O12</f>
        <v>33</v>
      </c>
      <c r="R12" s="20"/>
    </row>
    <row r="13" spans="1:18" ht="16.899999999999999" customHeight="1" x14ac:dyDescent="0.25">
      <c r="A13" s="91" t="s">
        <v>29</v>
      </c>
      <c r="B13" s="21" t="s">
        <v>0</v>
      </c>
      <c r="C13" s="10">
        <v>25</v>
      </c>
      <c r="D13" s="10"/>
      <c r="E13" s="12">
        <v>70</v>
      </c>
      <c r="F13" s="12"/>
      <c r="G13" s="12">
        <v>12</v>
      </c>
      <c r="H13" s="12"/>
      <c r="I13" s="12">
        <v>21</v>
      </c>
      <c r="J13" s="12"/>
      <c r="K13" s="12">
        <v>19</v>
      </c>
      <c r="L13" s="12"/>
      <c r="M13" s="12">
        <v>7</v>
      </c>
      <c r="N13" s="12"/>
      <c r="O13" s="12">
        <v>47</v>
      </c>
      <c r="P13" s="12"/>
      <c r="Q13" s="20">
        <f t="shared" ref="Q13:Q20" si="0">C13+E13+G13+I13+K13+M13+O13</f>
        <v>201</v>
      </c>
      <c r="R13" s="20"/>
    </row>
    <row r="14" spans="1:18" ht="37.15" customHeight="1" x14ac:dyDescent="0.25">
      <c r="A14" s="91"/>
      <c r="B14" s="23" t="s">
        <v>56</v>
      </c>
      <c r="C14" s="10"/>
      <c r="D14" s="14">
        <f>10027.06+2458.8</f>
        <v>12485.86</v>
      </c>
      <c r="E14" s="12"/>
      <c r="F14" s="14">
        <f>20192.9</f>
        <v>20192.900000000001</v>
      </c>
      <c r="G14" s="12"/>
      <c r="H14" s="14">
        <v>23140.57</v>
      </c>
      <c r="J14" s="12">
        <v>14897.13</v>
      </c>
      <c r="K14" s="12"/>
      <c r="L14" s="14">
        <v>18760.849999999999</v>
      </c>
      <c r="M14" s="12"/>
      <c r="N14" s="14">
        <v>2.74</v>
      </c>
      <c r="O14" s="12"/>
      <c r="P14" s="14">
        <v>36381.870000000003</v>
      </c>
      <c r="Q14" s="20"/>
      <c r="R14" s="25">
        <f>D14+F14+H14+J14+L14+N14+P14</f>
        <v>125861.92000000001</v>
      </c>
    </row>
    <row r="15" spans="1:18" ht="23.25" customHeight="1" x14ac:dyDescent="0.25">
      <c r="A15" s="91" t="s">
        <v>30</v>
      </c>
      <c r="B15" s="21" t="s">
        <v>0</v>
      </c>
      <c r="C15" s="10">
        <v>10</v>
      </c>
      <c r="D15" s="10"/>
      <c r="E15" s="10">
        <v>74</v>
      </c>
      <c r="F15" s="10"/>
      <c r="G15" s="10">
        <v>1</v>
      </c>
      <c r="H15" s="10"/>
      <c r="I15" s="10">
        <v>19</v>
      </c>
      <c r="J15" s="10"/>
      <c r="K15" s="10">
        <v>1</v>
      </c>
      <c r="L15" s="10"/>
      <c r="M15" s="10">
        <v>37</v>
      </c>
      <c r="N15" s="31"/>
      <c r="O15" s="10">
        <v>6</v>
      </c>
      <c r="P15" s="31"/>
      <c r="Q15" s="20">
        <f t="shared" si="0"/>
        <v>148</v>
      </c>
      <c r="R15" s="25">
        <f t="shared" ref="R15:R20" si="1">D15+F15+H15+J15+L15+N15+P15</f>
        <v>0</v>
      </c>
    </row>
    <row r="16" spans="1:18" ht="45" customHeight="1" x14ac:dyDescent="0.25">
      <c r="A16" s="91"/>
      <c r="B16" s="23" t="s">
        <v>56</v>
      </c>
      <c r="C16" s="10"/>
      <c r="D16" s="15">
        <v>469</v>
      </c>
      <c r="E16" s="10"/>
      <c r="F16" s="15">
        <v>8249.07</v>
      </c>
      <c r="G16" s="10"/>
      <c r="H16" s="15"/>
      <c r="J16" s="15">
        <v>6169.63</v>
      </c>
      <c r="K16" s="15"/>
      <c r="L16" s="15"/>
      <c r="M16" s="15"/>
      <c r="N16" s="10">
        <v>10573.6</v>
      </c>
      <c r="O16" s="15"/>
      <c r="P16" s="15">
        <v>19696.663199999999</v>
      </c>
      <c r="Q16" s="20">
        <f t="shared" si="0"/>
        <v>0</v>
      </c>
      <c r="R16" s="25">
        <f t="shared" si="1"/>
        <v>45157.963199999998</v>
      </c>
    </row>
    <row r="17" spans="1:18" ht="18" customHeight="1" x14ac:dyDescent="0.25">
      <c r="A17" s="91" t="s">
        <v>31</v>
      </c>
      <c r="B17" s="21" t="s">
        <v>0</v>
      </c>
      <c r="C17" s="10">
        <v>3</v>
      </c>
      <c r="D17" s="10"/>
      <c r="E17" s="10">
        <v>11</v>
      </c>
      <c r="F17" s="10"/>
      <c r="G17" s="10">
        <v>9</v>
      </c>
      <c r="H17" s="10"/>
      <c r="I17" s="10">
        <v>14</v>
      </c>
      <c r="J17" s="10"/>
      <c r="K17" s="10">
        <v>15</v>
      </c>
      <c r="L17" s="10"/>
      <c r="M17" s="10">
        <v>18</v>
      </c>
      <c r="N17" s="31"/>
      <c r="O17" s="10">
        <v>21</v>
      </c>
      <c r="P17" s="31"/>
      <c r="Q17" s="20">
        <f t="shared" si="0"/>
        <v>91</v>
      </c>
      <c r="R17" s="25">
        <f t="shared" si="1"/>
        <v>0</v>
      </c>
    </row>
    <row r="18" spans="1:18" ht="36.75" customHeight="1" x14ac:dyDescent="0.25">
      <c r="A18" s="91"/>
      <c r="B18" s="23" t="s">
        <v>56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20">
        <f t="shared" si="0"/>
        <v>0</v>
      </c>
      <c r="R18" s="25">
        <f t="shared" si="1"/>
        <v>0</v>
      </c>
    </row>
    <row r="19" spans="1:18" ht="112.5" x14ac:dyDescent="0.25">
      <c r="A19" s="13" t="s">
        <v>41</v>
      </c>
      <c r="B19" s="23" t="s">
        <v>0</v>
      </c>
      <c r="C19" s="10"/>
      <c r="D19" s="10"/>
      <c r="E19" s="10">
        <v>2</v>
      </c>
      <c r="F19" s="10"/>
      <c r="G19" s="10">
        <v>2</v>
      </c>
      <c r="H19" s="10"/>
      <c r="I19" s="10">
        <v>1</v>
      </c>
      <c r="J19" s="10"/>
      <c r="K19" s="10">
        <v>3</v>
      </c>
      <c r="L19" s="10"/>
      <c r="M19" s="10"/>
      <c r="N19" s="10"/>
      <c r="O19" s="10">
        <v>5</v>
      </c>
      <c r="P19" s="10"/>
      <c r="Q19" s="20">
        <f t="shared" si="0"/>
        <v>13</v>
      </c>
      <c r="R19" s="25">
        <f t="shared" si="1"/>
        <v>0</v>
      </c>
    </row>
    <row r="20" spans="1:18" x14ac:dyDescent="0.25">
      <c r="A20" s="32" t="s">
        <v>47</v>
      </c>
      <c r="B20" s="36"/>
      <c r="C20" s="35">
        <f>SUM(C12:C19)</f>
        <v>39</v>
      </c>
      <c r="D20" s="37">
        <f t="shared" ref="D20:P20" si="2">SUM(D12:D19)</f>
        <v>12954.86</v>
      </c>
      <c r="E20" s="35">
        <f t="shared" si="2"/>
        <v>158</v>
      </c>
      <c r="F20" s="37">
        <f t="shared" si="2"/>
        <v>28441.97</v>
      </c>
      <c r="G20" s="35">
        <f t="shared" si="2"/>
        <v>25</v>
      </c>
      <c r="H20" s="37">
        <f t="shared" si="2"/>
        <v>23140.57</v>
      </c>
      <c r="I20" s="35">
        <f t="shared" si="2"/>
        <v>56</v>
      </c>
      <c r="J20" s="37">
        <f t="shared" si="2"/>
        <v>21066.76</v>
      </c>
      <c r="K20" s="35">
        <f t="shared" si="2"/>
        <v>42</v>
      </c>
      <c r="L20" s="37">
        <f t="shared" si="2"/>
        <v>18760.849999999999</v>
      </c>
      <c r="M20" s="35">
        <f t="shared" si="2"/>
        <v>63</v>
      </c>
      <c r="N20" s="37">
        <f t="shared" si="2"/>
        <v>10576.34</v>
      </c>
      <c r="O20" s="35">
        <f t="shared" si="2"/>
        <v>103</v>
      </c>
      <c r="P20" s="37">
        <f t="shared" si="2"/>
        <v>56078.533200000005</v>
      </c>
      <c r="Q20" s="35">
        <f t="shared" si="0"/>
        <v>486</v>
      </c>
      <c r="R20" s="37">
        <f t="shared" si="1"/>
        <v>171019.88320000001</v>
      </c>
    </row>
    <row r="21" spans="1:18" x14ac:dyDescent="0.25">
      <c r="A21" s="29" t="s">
        <v>38</v>
      </c>
      <c r="B21" s="28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2" spans="1:18" ht="157.5" x14ac:dyDescent="0.25">
      <c r="A22" s="30" t="s">
        <v>39</v>
      </c>
      <c r="B22" s="23" t="s">
        <v>0</v>
      </c>
      <c r="C22" s="8"/>
      <c r="D22" s="8"/>
      <c r="E22" s="8"/>
      <c r="F22" s="8"/>
      <c r="G22" s="8">
        <v>1</v>
      </c>
      <c r="H22" s="8"/>
      <c r="I22" s="8"/>
      <c r="J22" s="8"/>
      <c r="K22" s="8"/>
      <c r="L22" s="8"/>
      <c r="M22" s="8"/>
      <c r="N22" s="8"/>
      <c r="O22" s="8">
        <v>6</v>
      </c>
      <c r="P22" s="8"/>
      <c r="Q22" s="10"/>
      <c r="R22" s="10"/>
    </row>
    <row r="23" spans="1:18" ht="55.5" x14ac:dyDescent="0.25">
      <c r="A23" s="30" t="s">
        <v>44</v>
      </c>
      <c r="B23" s="23" t="s">
        <v>0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>
        <v>25</v>
      </c>
      <c r="P23" s="8"/>
      <c r="Q23" s="10"/>
      <c r="R23" s="10"/>
    </row>
    <row r="24" spans="1:18" x14ac:dyDescent="0.25">
      <c r="A24" s="32" t="s">
        <v>49</v>
      </c>
      <c r="B24" s="36"/>
      <c r="C24" s="35"/>
      <c r="D24" s="35"/>
      <c r="E24" s="35"/>
      <c r="F24" s="35"/>
      <c r="G24" s="35">
        <v>1</v>
      </c>
      <c r="H24" s="35"/>
      <c r="I24" s="35"/>
      <c r="J24" s="35"/>
      <c r="K24" s="35"/>
      <c r="L24" s="35"/>
      <c r="M24" s="35"/>
      <c r="N24" s="35"/>
      <c r="O24" s="35">
        <v>31</v>
      </c>
      <c r="P24" s="35"/>
      <c r="Q24" s="35">
        <f>O24+G24</f>
        <v>32</v>
      </c>
      <c r="R24" s="35"/>
    </row>
    <row r="25" spans="1:18" x14ac:dyDescent="0.25">
      <c r="A25" s="24" t="s">
        <v>34</v>
      </c>
      <c r="B25" s="2"/>
      <c r="C25" s="20">
        <f>SUM(C9+C12+C13+C15+C17)</f>
        <v>40</v>
      </c>
      <c r="D25" s="25">
        <f>D14+D16</f>
        <v>12954.86</v>
      </c>
      <c r="E25" s="20">
        <f>E7+E12+E13+E15+E17+E19</f>
        <v>159</v>
      </c>
      <c r="F25" s="25">
        <f>F8+F14+F16</f>
        <v>28488.77</v>
      </c>
      <c r="G25" s="20">
        <f>G7+G12+G13+G15+G17+G19+G22</f>
        <v>26</v>
      </c>
      <c r="H25" s="25">
        <f>H14+H16</f>
        <v>23140.57</v>
      </c>
      <c r="I25" s="20">
        <f>I7+I12+I13+I15+I17+I19+I22</f>
        <v>56</v>
      </c>
      <c r="J25" s="25">
        <f>J14+J16</f>
        <v>21066.76</v>
      </c>
      <c r="K25" s="20">
        <f>K7+K12+K13+K15+K17+K19+K22</f>
        <v>42</v>
      </c>
      <c r="L25" s="25">
        <f>L14+L16</f>
        <v>18760.849999999999</v>
      </c>
      <c r="M25" s="38">
        <f>M12+M13+M15+M17</f>
        <v>63</v>
      </c>
      <c r="N25" s="25">
        <f>N14+N16</f>
        <v>10576.34</v>
      </c>
      <c r="O25" s="38">
        <f>O12+O13+O15+O17+O19+O22+O23</f>
        <v>134</v>
      </c>
      <c r="P25" s="25">
        <f>P14+P16</f>
        <v>56078.533200000005</v>
      </c>
      <c r="Q25" s="38">
        <f>C25+E25+G25+I25+K25+M25+O25</f>
        <v>520</v>
      </c>
      <c r="R25" s="25">
        <f>D25+F25+H25+J25+L25+N25+P25</f>
        <v>171066.6832</v>
      </c>
    </row>
    <row r="26" spans="1:18" x14ac:dyDescent="0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</row>
    <row r="27" spans="1:18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</row>
    <row r="28" spans="1:18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</row>
    <row r="29" spans="1:18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18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</row>
    <row r="31" spans="1:18" x14ac:dyDescent="0.2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</row>
    <row r="32" spans="1:18" x14ac:dyDescent="0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</row>
    <row r="33" spans="1:15" x14ac:dyDescent="0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1:15" x14ac:dyDescent="0.2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</row>
    <row r="35" spans="1:15" x14ac:dyDescent="0.2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</row>
    <row r="36" spans="1:15" x14ac:dyDescent="0.2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</row>
    <row r="37" spans="1:15" x14ac:dyDescent="0.2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1:15" x14ac:dyDescent="0.2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</row>
  </sheetData>
  <mergeCells count="15">
    <mergeCell ref="L1:R1"/>
    <mergeCell ref="Q3:R3"/>
    <mergeCell ref="A2:R2"/>
    <mergeCell ref="G4:H4"/>
    <mergeCell ref="I4:J4"/>
    <mergeCell ref="K4:L4"/>
    <mergeCell ref="M4:N4"/>
    <mergeCell ref="O4:P4"/>
    <mergeCell ref="Q4:R4"/>
    <mergeCell ref="A13:A14"/>
    <mergeCell ref="A15:A16"/>
    <mergeCell ref="A17:A18"/>
    <mergeCell ref="C4:D4"/>
    <mergeCell ref="E4:F4"/>
    <mergeCell ref="A7:A8"/>
  </mergeCells>
  <pageMargins left="0.25" right="0.25" top="0.75" bottom="0.75" header="0.3" footer="0.3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ВН</vt:lpstr>
      <vt:lpstr>Анализ Закупок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КСП3</dc:creator>
  <cp:lastModifiedBy>Карпова</cp:lastModifiedBy>
  <cp:lastPrinted>2019-03-11T10:44:27Z</cp:lastPrinted>
  <dcterms:created xsi:type="dcterms:W3CDTF">2018-03-23T11:45:06Z</dcterms:created>
  <dcterms:modified xsi:type="dcterms:W3CDTF">2019-03-11T12:04:50Z</dcterms:modified>
</cp:coreProperties>
</file>